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T:\DES_CCO\FORMS\External Web Page\hub-dbe-subcontracting\posted\"/>
    </mc:Choice>
  </mc:AlternateContent>
  <xr:revisionPtr revIDLastSave="0" documentId="13_ncr:1_{5BD91BB9-2E73-4BAF-AE18-7CACEE051659}" xr6:coauthVersionLast="47" xr6:coauthVersionMax="47" xr10:uidLastSave="{00000000-0000-0000-0000-000000000000}"/>
  <bookViews>
    <workbookView xWindow="-120" yWindow="-120" windowWidth="25440" windowHeight="15390" tabRatio="814" xr2:uid="{6E501DA7-9A1F-4EEA-9D1D-9DB5B0BB5752}"/>
  </bookViews>
  <sheets>
    <sheet name="Instructions" sheetId="5" r:id="rId1"/>
    <sheet name="Contract Roll-up" sheetId="2" r:id="rId2"/>
    <sheet name="WA#1" sheetId="3" r:id="rId3"/>
    <sheet name="WA#2" sheetId="6" r:id="rId4"/>
    <sheet name="WA#3" sheetId="7" r:id="rId5"/>
    <sheet name="WA#4" sheetId="8" r:id="rId6"/>
    <sheet name="WA#5" sheetId="9" r:id="rId7"/>
    <sheet name="WA#6" sheetId="10" r:id="rId8"/>
    <sheet name="WA#7" sheetId="11" r:id="rId9"/>
    <sheet name="WA#8" sheetId="12" r:id="rId10"/>
    <sheet name="WA#9" sheetId="13" r:id="rId11"/>
    <sheet name="WA#10" sheetId="14" r:id="rId12"/>
    <sheet name="WA#11" sheetId="16" r:id="rId13"/>
    <sheet name="WA#12" sheetId="17" r:id="rId14"/>
    <sheet name="WA#13" sheetId="18" r:id="rId15"/>
    <sheet name="WA#14" sheetId="19" r:id="rId16"/>
    <sheet name="WA#15" sheetId="20" r:id="rId17"/>
    <sheet name="WA#16" sheetId="21" r:id="rId18"/>
    <sheet name="WA#17" sheetId="22" r:id="rId19"/>
    <sheet name="WA#18" sheetId="23" r:id="rId20"/>
    <sheet name="WA#19" sheetId="24" r:id="rId21"/>
    <sheet name="WA#20" sheetId="25" r:id="rId22"/>
  </sheets>
  <definedNames>
    <definedName name="_xlnm._FilterDatabase" localSheetId="1" hidden="1">'Contract Roll-up'!$D$13:$D$68</definedName>
    <definedName name="_xlnm._FilterDatabase" localSheetId="2" hidden="1">'WA#1'!$D$13:$D$68</definedName>
    <definedName name="_xlnm._FilterDatabase" localSheetId="11" hidden="1">'WA#10'!$D$13:$D$68</definedName>
    <definedName name="_xlnm._FilterDatabase" localSheetId="12" hidden="1">'WA#11'!$D$13:$D$68</definedName>
    <definedName name="_xlnm._FilterDatabase" localSheetId="13" hidden="1">'WA#12'!$D$13:$D$68</definedName>
    <definedName name="_xlnm._FilterDatabase" localSheetId="14" hidden="1">'WA#13'!$D$13:$D$68</definedName>
    <definedName name="_xlnm._FilterDatabase" localSheetId="15" hidden="1">'WA#14'!$D$13:$D$68</definedName>
    <definedName name="_xlnm._FilterDatabase" localSheetId="16" hidden="1">'WA#15'!$D$13:$D$68</definedName>
    <definedName name="_xlnm._FilterDatabase" localSheetId="17" hidden="1">'WA#16'!$D$13:$D$68</definedName>
    <definedName name="_xlnm._FilterDatabase" localSheetId="18" hidden="1">'WA#17'!$D$13:$D$68</definedName>
    <definedName name="_xlnm._FilterDatabase" localSheetId="19" hidden="1">'WA#18'!$D$13:$D$68</definedName>
    <definedName name="_xlnm._FilterDatabase" localSheetId="20" hidden="1">'WA#19'!$D$13:$D$68</definedName>
    <definedName name="_xlnm._FilterDatabase" localSheetId="3" hidden="1">'WA#2'!$D$13:$D$68</definedName>
    <definedName name="_xlnm._FilterDatabase" localSheetId="21" hidden="1">'WA#20'!$D$13:$D$68</definedName>
    <definedName name="_xlnm._FilterDatabase" localSheetId="4" hidden="1">'WA#3'!$D$13:$D$68</definedName>
    <definedName name="_xlnm._FilterDatabase" localSheetId="5" hidden="1">'WA#4'!$D$13:$D$68</definedName>
    <definedName name="_xlnm._FilterDatabase" localSheetId="6" hidden="1">'WA#5'!$D$13:$D$68</definedName>
    <definedName name="_xlnm._FilterDatabase" localSheetId="7" hidden="1">'WA#6'!$D$13:$D$68</definedName>
    <definedName name="_xlnm._FilterDatabase" localSheetId="8" hidden="1">'WA#7'!$D$13:$D$68</definedName>
    <definedName name="_xlnm._FilterDatabase" localSheetId="9" hidden="1">'WA#8'!$D$13:$D$68</definedName>
    <definedName name="_xlnm._FilterDatabase" localSheetId="10" hidden="1">'WA#9'!$D$13:$D$68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 i="2" l="1"/>
  <c r="E14" i="2"/>
  <c r="F14" i="2"/>
  <c r="D15" i="2"/>
  <c r="E15" i="2"/>
  <c r="F15" i="2"/>
  <c r="D16" i="2"/>
  <c r="E16" i="2"/>
  <c r="F16" i="2"/>
  <c r="E4" i="2"/>
  <c r="F66" i="2"/>
  <c r="F65" i="2"/>
  <c r="F64" i="2"/>
  <c r="F63" i="2"/>
  <c r="F62" i="2"/>
  <c r="F61" i="2"/>
  <c r="F60" i="2"/>
  <c r="F59" i="2"/>
  <c r="F58" i="2"/>
  <c r="F57" i="2"/>
  <c r="F56" i="2"/>
  <c r="F55" i="2"/>
  <c r="F54" i="2"/>
  <c r="F53" i="2"/>
  <c r="F52" i="2"/>
  <c r="F51" i="2"/>
  <c r="F50" i="2"/>
  <c r="F49" i="2"/>
  <c r="F48" i="2"/>
  <c r="F47" i="2"/>
  <c r="F11" i="6"/>
  <c r="F10" i="6"/>
  <c r="F11" i="7"/>
  <c r="F10" i="7"/>
  <c r="F11" i="8"/>
  <c r="F10" i="8"/>
  <c r="F11" i="9"/>
  <c r="F10" i="9"/>
  <c r="F11" i="10"/>
  <c r="F10" i="10"/>
  <c r="F11" i="11"/>
  <c r="F10" i="11"/>
  <c r="F11" i="12"/>
  <c r="F10" i="12"/>
  <c r="F11" i="13"/>
  <c r="F10" i="13"/>
  <c r="F11" i="14"/>
  <c r="F10" i="14"/>
  <c r="F11" i="16"/>
  <c r="F10" i="16"/>
  <c r="F11" i="17"/>
  <c r="F10" i="17"/>
  <c r="F11" i="18"/>
  <c r="F10" i="18"/>
  <c r="F11" i="19"/>
  <c r="F10" i="19"/>
  <c r="F11" i="20"/>
  <c r="F10" i="20"/>
  <c r="F11" i="21"/>
  <c r="F10" i="21"/>
  <c r="F11" i="22"/>
  <c r="F10" i="22"/>
  <c r="F11" i="23"/>
  <c r="F10" i="23"/>
  <c r="F11" i="24"/>
  <c r="F10" i="24"/>
  <c r="F11" i="25"/>
  <c r="F10" i="25"/>
  <c r="E6" i="2"/>
  <c r="E6" i="25"/>
  <c r="E6" i="24"/>
  <c r="E6" i="23"/>
  <c r="E6" i="22"/>
  <c r="E6" i="21"/>
  <c r="E6" i="20"/>
  <c r="E6" i="19"/>
  <c r="E6" i="18"/>
  <c r="E6" i="17"/>
  <c r="E6" i="16"/>
  <c r="E6" i="14"/>
  <c r="E6" i="13"/>
  <c r="E6" i="12"/>
  <c r="E6" i="11"/>
  <c r="E6" i="10"/>
  <c r="E6" i="9"/>
  <c r="E6" i="8"/>
  <c r="E6" i="7"/>
  <c r="E6" i="6"/>
  <c r="E6" i="3"/>
  <c r="E11" i="25"/>
  <c r="E10" i="25"/>
  <c r="E8" i="25"/>
  <c r="E11" i="24"/>
  <c r="E10" i="24"/>
  <c r="E8" i="24"/>
  <c r="E11" i="23"/>
  <c r="E10" i="23"/>
  <c r="E8" i="23"/>
  <c r="E11" i="22"/>
  <c r="E10" i="22"/>
  <c r="E8" i="22"/>
  <c r="E11" i="21"/>
  <c r="E10" i="21"/>
  <c r="E8" i="21"/>
  <c r="E11" i="20"/>
  <c r="E10" i="20"/>
  <c r="E8" i="20"/>
  <c r="E11" i="19"/>
  <c r="E10" i="19"/>
  <c r="E8" i="19"/>
  <c r="E11" i="18"/>
  <c r="E10" i="18"/>
  <c r="E8" i="18"/>
  <c r="E11" i="17"/>
  <c r="E10" i="17"/>
  <c r="E8" i="17"/>
  <c r="E11" i="16"/>
  <c r="E10" i="16"/>
  <c r="E8" i="16"/>
  <c r="E11" i="14"/>
  <c r="E10" i="14"/>
  <c r="E8" i="14"/>
  <c r="E11" i="13"/>
  <c r="E10" i="13"/>
  <c r="E8" i="13"/>
  <c r="E11" i="12"/>
  <c r="E10" i="12"/>
  <c r="E8" i="12"/>
  <c r="E11" i="11"/>
  <c r="E10" i="11"/>
  <c r="E8" i="11"/>
  <c r="E11" i="10"/>
  <c r="E10" i="10"/>
  <c r="E8" i="10"/>
  <c r="E11" i="9"/>
  <c r="E10" i="9"/>
  <c r="E8" i="9"/>
  <c r="E11" i="8"/>
  <c r="E10" i="8"/>
  <c r="E8" i="8"/>
  <c r="E11" i="7"/>
  <c r="E10" i="7"/>
  <c r="E8" i="7"/>
  <c r="B14" i="6"/>
  <c r="B15" i="6"/>
  <c r="B16" i="6"/>
  <c r="E11" i="6"/>
  <c r="E10" i="6"/>
  <c r="E8" i="6"/>
  <c r="E8" i="3"/>
  <c r="E10" i="3"/>
  <c r="E11" i="3"/>
  <c r="B41" i="2"/>
  <c r="B41" i="3" s="1"/>
  <c r="B26" i="2"/>
  <c r="B26" i="3" s="1"/>
  <c r="B28" i="2"/>
  <c r="B28" i="3" s="1"/>
  <c r="B13" i="2"/>
  <c r="B13" i="3" s="1"/>
  <c r="E10" i="2"/>
  <c r="E11" i="2"/>
  <c r="E9" i="2"/>
  <c r="G5" i="2" a="1"/>
  <c r="G5" i="2" s="1"/>
  <c r="D4" i="25"/>
  <c r="D4" i="24"/>
  <c r="D4" i="23"/>
  <c r="D4" i="22"/>
  <c r="D4" i="21"/>
  <c r="D4" i="20"/>
  <c r="D4" i="19"/>
  <c r="D4" i="18"/>
  <c r="D4" i="17"/>
  <c r="D4" i="16"/>
  <c r="D4" i="14"/>
  <c r="D4" i="13"/>
  <c r="D4" i="12"/>
  <c r="D4" i="11"/>
  <c r="D4" i="10"/>
  <c r="D4" i="9"/>
  <c r="D4" i="8"/>
  <c r="D4" i="7"/>
  <c r="D4" i="6"/>
  <c r="D4" i="3"/>
  <c r="D30" i="2"/>
  <c r="E30" i="2"/>
  <c r="F30" i="2"/>
  <c r="D31" i="2"/>
  <c r="E31" i="2"/>
  <c r="F31" i="2"/>
  <c r="D32" i="2"/>
  <c r="E32" i="2"/>
  <c r="F32" i="2"/>
  <c r="G32" i="2"/>
  <c r="D33" i="2"/>
  <c r="E33" i="2"/>
  <c r="F33" i="2"/>
  <c r="G33" i="2"/>
  <c r="D34" i="2"/>
  <c r="E34" i="2"/>
  <c r="F34" i="2"/>
  <c r="G34" i="2"/>
  <c r="D35" i="2"/>
  <c r="E35" i="2"/>
  <c r="F35" i="2"/>
  <c r="G35" i="2"/>
  <c r="D36" i="2"/>
  <c r="E36" i="2"/>
  <c r="F36" i="2"/>
  <c r="G36" i="2"/>
  <c r="D37" i="2"/>
  <c r="E37" i="2"/>
  <c r="F37" i="2"/>
  <c r="G37" i="2"/>
  <c r="D38" i="2"/>
  <c r="E38" i="2"/>
  <c r="F38" i="2"/>
  <c r="G38" i="2"/>
  <c r="D39" i="2"/>
  <c r="E39" i="2"/>
  <c r="F39" i="2"/>
  <c r="G39" i="2"/>
  <c r="D40" i="2"/>
  <c r="E40" i="2"/>
  <c r="F40" i="2"/>
  <c r="G40" i="2"/>
  <c r="E29" i="2"/>
  <c r="F29" i="2"/>
  <c r="D29" i="2"/>
  <c r="D17" i="2"/>
  <c r="E17" i="2"/>
  <c r="F17" i="2"/>
  <c r="G17" i="2"/>
  <c r="D18" i="2"/>
  <c r="E18" i="2"/>
  <c r="F18" i="2"/>
  <c r="G18" i="2"/>
  <c r="D19" i="2"/>
  <c r="E19" i="2"/>
  <c r="F19" i="2"/>
  <c r="G19" i="2"/>
  <c r="D20" i="2"/>
  <c r="E20" i="2"/>
  <c r="F20" i="2"/>
  <c r="G20" i="2"/>
  <c r="D21" i="2"/>
  <c r="E21" i="2"/>
  <c r="F21" i="2"/>
  <c r="G21" i="2"/>
  <c r="D22" i="2"/>
  <c r="E22" i="2"/>
  <c r="F22" i="2"/>
  <c r="G22" i="2"/>
  <c r="D23" i="2"/>
  <c r="E23" i="2"/>
  <c r="F23" i="2"/>
  <c r="G23" i="2"/>
  <c r="D24" i="2"/>
  <c r="E24" i="2"/>
  <c r="F24" i="2"/>
  <c r="G24" i="2"/>
  <c r="D25" i="2"/>
  <c r="E25" i="2"/>
  <c r="F25" i="2"/>
  <c r="G25" i="2"/>
  <c r="E66" i="2"/>
  <c r="E65" i="2"/>
  <c r="E64" i="2"/>
  <c r="E63" i="2"/>
  <c r="E62" i="2"/>
  <c r="E61" i="2"/>
  <c r="E60" i="2"/>
  <c r="E59" i="2"/>
  <c r="E58" i="2"/>
  <c r="E57" i="2"/>
  <c r="E56" i="2"/>
  <c r="E55" i="2"/>
  <c r="E54" i="2"/>
  <c r="B68" i="25"/>
  <c r="E43" i="25"/>
  <c r="F41" i="25"/>
  <c r="E41" i="25"/>
  <c r="D41" i="25"/>
  <c r="H40" i="25"/>
  <c r="G40" i="25"/>
  <c r="B40" i="25"/>
  <c r="G39" i="25"/>
  <c r="H39" i="25" s="1"/>
  <c r="B39" i="25"/>
  <c r="H38" i="25"/>
  <c r="G38" i="25"/>
  <c r="B38" i="25"/>
  <c r="H37" i="25"/>
  <c r="G37" i="25"/>
  <c r="B37" i="25"/>
  <c r="H36" i="25"/>
  <c r="G36" i="25"/>
  <c r="B36" i="25"/>
  <c r="G35" i="25"/>
  <c r="H35" i="25" s="1"/>
  <c r="B35" i="25"/>
  <c r="H34" i="25"/>
  <c r="G34" i="25"/>
  <c r="B34" i="25"/>
  <c r="H33" i="25"/>
  <c r="G33" i="25"/>
  <c r="B33" i="25"/>
  <c r="H32" i="25"/>
  <c r="G32" i="25"/>
  <c r="B32" i="25"/>
  <c r="G31" i="25"/>
  <c r="H31" i="25" s="1"/>
  <c r="B31" i="25"/>
  <c r="H30" i="25"/>
  <c r="G30" i="25"/>
  <c r="G41" i="25" s="1"/>
  <c r="H41" i="25" s="1"/>
  <c r="B30" i="25"/>
  <c r="H29" i="25"/>
  <c r="G29" i="25"/>
  <c r="B29" i="25"/>
  <c r="F26" i="25"/>
  <c r="F43" i="25" s="1"/>
  <c r="E26" i="25"/>
  <c r="D26" i="25"/>
  <c r="D43" i="25" s="1"/>
  <c r="H25" i="25"/>
  <c r="G25" i="25"/>
  <c r="B25" i="25"/>
  <c r="H24" i="25"/>
  <c r="G24" i="25"/>
  <c r="B24" i="25"/>
  <c r="H23" i="25"/>
  <c r="G23" i="25"/>
  <c r="B23" i="25"/>
  <c r="G22" i="25"/>
  <c r="H22" i="25" s="1"/>
  <c r="B22" i="25"/>
  <c r="H21" i="25"/>
  <c r="G21" i="25"/>
  <c r="B21" i="25"/>
  <c r="H20" i="25"/>
  <c r="G20" i="25"/>
  <c r="B20" i="25"/>
  <c r="H19" i="25"/>
  <c r="G19" i="25"/>
  <c r="B19" i="25"/>
  <c r="G18" i="25"/>
  <c r="H18" i="25" s="1"/>
  <c r="B18" i="25"/>
  <c r="H17" i="25"/>
  <c r="G17" i="25"/>
  <c r="B17" i="25"/>
  <c r="H16" i="25"/>
  <c r="G16" i="25"/>
  <c r="G26" i="25" s="1"/>
  <c r="B16" i="25"/>
  <c r="H15" i="25"/>
  <c r="G15" i="25"/>
  <c r="B15" i="25"/>
  <c r="G14" i="25"/>
  <c r="H14" i="25" s="1"/>
  <c r="B14" i="25"/>
  <c r="C11" i="25"/>
  <c r="C10" i="25"/>
  <c r="F3" i="25"/>
  <c r="F2" i="25"/>
  <c r="F1" i="25"/>
  <c r="B68" i="24"/>
  <c r="F43" i="24"/>
  <c r="F41" i="24"/>
  <c r="E41" i="24"/>
  <c r="D41" i="24"/>
  <c r="G40" i="24"/>
  <c r="H40" i="24" s="1"/>
  <c r="B40" i="24"/>
  <c r="G39" i="24"/>
  <c r="H39" i="24" s="1"/>
  <c r="B39" i="24"/>
  <c r="G38" i="24"/>
  <c r="H38" i="24" s="1"/>
  <c r="B38" i="24"/>
  <c r="G37" i="24"/>
  <c r="H37" i="24" s="1"/>
  <c r="B37" i="24"/>
  <c r="G36" i="24"/>
  <c r="H36" i="24" s="1"/>
  <c r="B36" i="24"/>
  <c r="G35" i="24"/>
  <c r="H35" i="24" s="1"/>
  <c r="B35" i="24"/>
  <c r="G34" i="24"/>
  <c r="H34" i="24" s="1"/>
  <c r="B34" i="24"/>
  <c r="G33" i="24"/>
  <c r="H33" i="24" s="1"/>
  <c r="B33" i="24"/>
  <c r="G32" i="24"/>
  <c r="H32" i="24" s="1"/>
  <c r="B32" i="24"/>
  <c r="G31" i="24"/>
  <c r="H31" i="24" s="1"/>
  <c r="B31" i="24"/>
  <c r="G30" i="24"/>
  <c r="H30" i="24" s="1"/>
  <c r="B30" i="24"/>
  <c r="G29" i="24"/>
  <c r="H29" i="24" s="1"/>
  <c r="B29" i="24"/>
  <c r="F26" i="24"/>
  <c r="E26" i="24"/>
  <c r="E43" i="24" s="1"/>
  <c r="D26" i="24"/>
  <c r="D43" i="24" s="1"/>
  <c r="G25" i="24"/>
  <c r="H25" i="24" s="1"/>
  <c r="B25" i="24"/>
  <c r="G24" i="24"/>
  <c r="H24" i="24" s="1"/>
  <c r="B24" i="24"/>
  <c r="H23" i="24"/>
  <c r="G23" i="24"/>
  <c r="B23" i="24"/>
  <c r="G22" i="24"/>
  <c r="H22" i="24" s="1"/>
  <c r="B22" i="24"/>
  <c r="G21" i="24"/>
  <c r="H21" i="24" s="1"/>
  <c r="B21" i="24"/>
  <c r="G20" i="24"/>
  <c r="H20" i="24" s="1"/>
  <c r="B20" i="24"/>
  <c r="H19" i="24"/>
  <c r="G19" i="24"/>
  <c r="B19" i="24"/>
  <c r="G18" i="24"/>
  <c r="H18" i="24" s="1"/>
  <c r="B18" i="24"/>
  <c r="G17" i="24"/>
  <c r="H17" i="24" s="1"/>
  <c r="B17" i="24"/>
  <c r="G16" i="24"/>
  <c r="H16" i="24" s="1"/>
  <c r="B16" i="24"/>
  <c r="H15" i="24"/>
  <c r="G15" i="24"/>
  <c r="B15" i="24"/>
  <c r="G14" i="24"/>
  <c r="G26" i="24" s="1"/>
  <c r="B14" i="24"/>
  <c r="C11" i="24"/>
  <c r="C10" i="24"/>
  <c r="F3" i="24"/>
  <c r="F2" i="24"/>
  <c r="F1" i="24"/>
  <c r="B68" i="23"/>
  <c r="F41" i="23"/>
  <c r="E41" i="23"/>
  <c r="D41" i="23"/>
  <c r="H40" i="23"/>
  <c r="G40" i="23"/>
  <c r="B40" i="23"/>
  <c r="G39" i="23"/>
  <c r="H39" i="23" s="1"/>
  <c r="B39" i="23"/>
  <c r="H38" i="23"/>
  <c r="G38" i="23"/>
  <c r="B38" i="23"/>
  <c r="G37" i="23"/>
  <c r="H37" i="23" s="1"/>
  <c r="B37" i="23"/>
  <c r="H36" i="23"/>
  <c r="G36" i="23"/>
  <c r="B36" i="23"/>
  <c r="G35" i="23"/>
  <c r="H35" i="23" s="1"/>
  <c r="B35" i="23"/>
  <c r="H34" i="23"/>
  <c r="G34" i="23"/>
  <c r="B34" i="23"/>
  <c r="G33" i="23"/>
  <c r="H33" i="23" s="1"/>
  <c r="B33" i="23"/>
  <c r="H32" i="23"/>
  <c r="G32" i="23"/>
  <c r="B32" i="23"/>
  <c r="G31" i="23"/>
  <c r="H31" i="23" s="1"/>
  <c r="B31" i="23"/>
  <c r="H30" i="23"/>
  <c r="G30" i="23"/>
  <c r="B30" i="23"/>
  <c r="G29" i="23"/>
  <c r="G41" i="23" s="1"/>
  <c r="H41" i="23" s="1"/>
  <c r="B29" i="23"/>
  <c r="F26" i="23"/>
  <c r="F43" i="23" s="1"/>
  <c r="E26" i="23"/>
  <c r="E43" i="23" s="1"/>
  <c r="D26" i="23"/>
  <c r="D43" i="23" s="1"/>
  <c r="H25" i="23"/>
  <c r="G25" i="23"/>
  <c r="B25" i="23"/>
  <c r="G24" i="23"/>
  <c r="H24" i="23" s="1"/>
  <c r="B24" i="23"/>
  <c r="H23" i="23"/>
  <c r="G23" i="23"/>
  <c r="B23" i="23"/>
  <c r="G22" i="23"/>
  <c r="H22" i="23" s="1"/>
  <c r="B22" i="23"/>
  <c r="H21" i="23"/>
  <c r="G21" i="23"/>
  <c r="B21" i="23"/>
  <c r="G20" i="23"/>
  <c r="H20" i="23" s="1"/>
  <c r="B20" i="23"/>
  <c r="H19" i="23"/>
  <c r="G19" i="23"/>
  <c r="B19" i="23"/>
  <c r="G18" i="23"/>
  <c r="H18" i="23" s="1"/>
  <c r="B18" i="23"/>
  <c r="H17" i="23"/>
  <c r="G17" i="23"/>
  <c r="B17" i="23"/>
  <c r="G16" i="23"/>
  <c r="H16" i="23" s="1"/>
  <c r="B16" i="23"/>
  <c r="H15" i="23"/>
  <c r="G15" i="23"/>
  <c r="B15" i="23"/>
  <c r="G14" i="23"/>
  <c r="G26" i="23" s="1"/>
  <c r="B14" i="23"/>
  <c r="C11" i="23"/>
  <c r="C10" i="23"/>
  <c r="F3" i="23"/>
  <c r="F2" i="23"/>
  <c r="F1" i="23"/>
  <c r="B68" i="22"/>
  <c r="E43" i="22"/>
  <c r="F41" i="22"/>
  <c r="E41" i="22"/>
  <c r="D41" i="22"/>
  <c r="H40" i="22"/>
  <c r="G40" i="22"/>
  <c r="B40" i="22"/>
  <c r="H39" i="22"/>
  <c r="G39" i="22"/>
  <c r="B39" i="22"/>
  <c r="H38" i="22"/>
  <c r="G38" i="22"/>
  <c r="B38" i="22"/>
  <c r="H37" i="22"/>
  <c r="G37" i="22"/>
  <c r="B37" i="22"/>
  <c r="H36" i="22"/>
  <c r="G36" i="22"/>
  <c r="B36" i="22"/>
  <c r="H35" i="22"/>
  <c r="G35" i="22"/>
  <c r="B35" i="22"/>
  <c r="H34" i="22"/>
  <c r="G34" i="22"/>
  <c r="B34" i="22"/>
  <c r="H33" i="22"/>
  <c r="G33" i="22"/>
  <c r="B33" i="22"/>
  <c r="H32" i="22"/>
  <c r="G32" i="22"/>
  <c r="B32" i="22"/>
  <c r="H31" i="22"/>
  <c r="G31" i="22"/>
  <c r="G41" i="22" s="1"/>
  <c r="H41" i="22" s="1"/>
  <c r="B31" i="22"/>
  <c r="H30" i="22"/>
  <c r="G30" i="22"/>
  <c r="B30" i="22"/>
  <c r="H29" i="22"/>
  <c r="G29" i="22"/>
  <c r="B29" i="22"/>
  <c r="G26" i="22"/>
  <c r="H26" i="22" s="1"/>
  <c r="F26" i="22"/>
  <c r="F43" i="22" s="1"/>
  <c r="E26" i="22"/>
  <c r="D26" i="22"/>
  <c r="F8" i="22" s="1"/>
  <c r="H25" i="22"/>
  <c r="G25" i="22"/>
  <c r="B25" i="22"/>
  <c r="H24" i="22"/>
  <c r="G24" i="22"/>
  <c r="B24" i="22"/>
  <c r="H23" i="22"/>
  <c r="G23" i="22"/>
  <c r="B23" i="22"/>
  <c r="H22" i="22"/>
  <c r="G22" i="22"/>
  <c r="B22" i="22"/>
  <c r="H21" i="22"/>
  <c r="G21" i="22"/>
  <c r="B21" i="22"/>
  <c r="H20" i="22"/>
  <c r="G20" i="22"/>
  <c r="B20" i="22"/>
  <c r="H19" i="22"/>
  <c r="G19" i="22"/>
  <c r="B19" i="22"/>
  <c r="H18" i="22"/>
  <c r="G18" i="22"/>
  <c r="B18" i="22"/>
  <c r="H17" i="22"/>
  <c r="G17" i="22"/>
  <c r="B17" i="22"/>
  <c r="H16" i="22"/>
  <c r="G16" i="22"/>
  <c r="B16" i="22"/>
  <c r="H15" i="22"/>
  <c r="G15" i="22"/>
  <c r="B15" i="22"/>
  <c r="H14" i="22"/>
  <c r="G14" i="22"/>
  <c r="B14" i="22"/>
  <c r="C10" i="22"/>
  <c r="C11" i="22" s="1"/>
  <c r="F3" i="22"/>
  <c r="F2" i="22"/>
  <c r="F1" i="22"/>
  <c r="B68" i="21"/>
  <c r="C10" i="21" s="1"/>
  <c r="C11" i="21" s="1"/>
  <c r="F43" i="21"/>
  <c r="F41" i="21"/>
  <c r="E41" i="21"/>
  <c r="D41" i="21"/>
  <c r="G40" i="21"/>
  <c r="H40" i="21" s="1"/>
  <c r="B40" i="21"/>
  <c r="G39" i="21"/>
  <c r="H39" i="21" s="1"/>
  <c r="B39" i="21"/>
  <c r="G38" i="21"/>
  <c r="H38" i="21" s="1"/>
  <c r="B38" i="21"/>
  <c r="G37" i="21"/>
  <c r="H37" i="21" s="1"/>
  <c r="B37" i="21"/>
  <c r="G36" i="21"/>
  <c r="H36" i="21" s="1"/>
  <c r="B36" i="21"/>
  <c r="G35" i="21"/>
  <c r="H35" i="21" s="1"/>
  <c r="B35" i="21"/>
  <c r="G34" i="21"/>
  <c r="H34" i="21" s="1"/>
  <c r="B34" i="21"/>
  <c r="G33" i="21"/>
  <c r="H33" i="21" s="1"/>
  <c r="B33" i="21"/>
  <c r="G32" i="21"/>
  <c r="H32" i="21" s="1"/>
  <c r="B32" i="21"/>
  <c r="G31" i="21"/>
  <c r="H31" i="21" s="1"/>
  <c r="B31" i="21"/>
  <c r="G30" i="21"/>
  <c r="H30" i="21" s="1"/>
  <c r="B30" i="21"/>
  <c r="G29" i="21"/>
  <c r="H29" i="21" s="1"/>
  <c r="B29" i="21"/>
  <c r="G26" i="21"/>
  <c r="H26" i="21" s="1"/>
  <c r="F26" i="21"/>
  <c r="E26" i="21"/>
  <c r="E43" i="21" s="1"/>
  <c r="D26" i="21"/>
  <c r="F8" i="21" s="1"/>
  <c r="G25" i="21"/>
  <c r="H25" i="21" s="1"/>
  <c r="B25" i="21"/>
  <c r="G24" i="21"/>
  <c r="H24" i="21" s="1"/>
  <c r="B24" i="21"/>
  <c r="G23" i="21"/>
  <c r="H23" i="21" s="1"/>
  <c r="B23" i="21"/>
  <c r="G22" i="21"/>
  <c r="H22" i="21" s="1"/>
  <c r="B22" i="21"/>
  <c r="G21" i="21"/>
  <c r="H21" i="21" s="1"/>
  <c r="B21" i="21"/>
  <c r="G20" i="21"/>
  <c r="H20" i="21" s="1"/>
  <c r="B20" i="21"/>
  <c r="G19" i="21"/>
  <c r="H19" i="21" s="1"/>
  <c r="B19" i="21"/>
  <c r="G18" i="21"/>
  <c r="H18" i="21" s="1"/>
  <c r="B18" i="21"/>
  <c r="G17" i="21"/>
  <c r="H17" i="21" s="1"/>
  <c r="B17" i="21"/>
  <c r="G16" i="21"/>
  <c r="H16" i="21" s="1"/>
  <c r="B16" i="21"/>
  <c r="G15" i="21"/>
  <c r="H15" i="21" s="1"/>
  <c r="B15" i="21"/>
  <c r="G14" i="21"/>
  <c r="H14" i="21" s="1"/>
  <c r="B14" i="21"/>
  <c r="F3" i="21"/>
  <c r="F2" i="21"/>
  <c r="F1" i="21"/>
  <c r="B68" i="20"/>
  <c r="F41" i="20"/>
  <c r="E41" i="20"/>
  <c r="D41" i="20"/>
  <c r="G40" i="20"/>
  <c r="H40" i="20" s="1"/>
  <c r="B40" i="20"/>
  <c r="H39" i="20"/>
  <c r="G39" i="20"/>
  <c r="B39" i="20"/>
  <c r="G38" i="20"/>
  <c r="H38" i="20" s="1"/>
  <c r="B38" i="20"/>
  <c r="H37" i="20"/>
  <c r="G37" i="20"/>
  <c r="B37" i="20"/>
  <c r="G36" i="20"/>
  <c r="H36" i="20" s="1"/>
  <c r="B36" i="20"/>
  <c r="H35" i="20"/>
  <c r="G35" i="20"/>
  <c r="B35" i="20"/>
  <c r="G34" i="20"/>
  <c r="H34" i="20" s="1"/>
  <c r="B34" i="20"/>
  <c r="H33" i="20"/>
  <c r="G33" i="20"/>
  <c r="B33" i="20"/>
  <c r="G32" i="20"/>
  <c r="H32" i="20" s="1"/>
  <c r="B32" i="20"/>
  <c r="H31" i="20"/>
  <c r="G31" i="20"/>
  <c r="B31" i="20"/>
  <c r="G30" i="20"/>
  <c r="H30" i="20" s="1"/>
  <c r="B30" i="20"/>
  <c r="H29" i="20"/>
  <c r="G29" i="20"/>
  <c r="G41" i="20" s="1"/>
  <c r="H41" i="20" s="1"/>
  <c r="B29" i="20"/>
  <c r="F26" i="20"/>
  <c r="F43" i="20" s="1"/>
  <c r="E26" i="20"/>
  <c r="E43" i="20" s="1"/>
  <c r="D26" i="20"/>
  <c r="F8" i="20" s="1"/>
  <c r="G25" i="20"/>
  <c r="H25" i="20" s="1"/>
  <c r="B25" i="20"/>
  <c r="H24" i="20"/>
  <c r="G24" i="20"/>
  <c r="B24" i="20"/>
  <c r="G23" i="20"/>
  <c r="H23" i="20" s="1"/>
  <c r="B23" i="20"/>
  <c r="H22" i="20"/>
  <c r="G22" i="20"/>
  <c r="B22" i="20"/>
  <c r="G21" i="20"/>
  <c r="H21" i="20" s="1"/>
  <c r="B21" i="20"/>
  <c r="H20" i="20"/>
  <c r="G20" i="20"/>
  <c r="B20" i="20"/>
  <c r="G19" i="20"/>
  <c r="H19" i="20" s="1"/>
  <c r="B19" i="20"/>
  <c r="H18" i="20"/>
  <c r="G18" i="20"/>
  <c r="B18" i="20"/>
  <c r="G17" i="20"/>
  <c r="H17" i="20" s="1"/>
  <c r="B17" i="20"/>
  <c r="H16" i="20"/>
  <c r="G16" i="20"/>
  <c r="B16" i="20"/>
  <c r="G15" i="20"/>
  <c r="H15" i="20" s="1"/>
  <c r="B15" i="20"/>
  <c r="G14" i="20"/>
  <c r="G26" i="20" s="1"/>
  <c r="B14" i="20"/>
  <c r="F3" i="20"/>
  <c r="F2" i="20"/>
  <c r="F1" i="20"/>
  <c r="B68" i="19"/>
  <c r="E43" i="19"/>
  <c r="F41" i="19"/>
  <c r="E41" i="19"/>
  <c r="D41" i="19"/>
  <c r="H40" i="19"/>
  <c r="G40" i="19"/>
  <c r="B40" i="19"/>
  <c r="H39" i="19"/>
  <c r="G39" i="19"/>
  <c r="B39" i="19"/>
  <c r="H38" i="19"/>
  <c r="G38" i="19"/>
  <c r="B38" i="19"/>
  <c r="H37" i="19"/>
  <c r="G37" i="19"/>
  <c r="B37" i="19"/>
  <c r="H36" i="19"/>
  <c r="G36" i="19"/>
  <c r="B36" i="19"/>
  <c r="H35" i="19"/>
  <c r="G35" i="19"/>
  <c r="B35" i="19"/>
  <c r="H34" i="19"/>
  <c r="G34" i="19"/>
  <c r="B34" i="19"/>
  <c r="H33" i="19"/>
  <c r="G33" i="19"/>
  <c r="B33" i="19"/>
  <c r="H32" i="19"/>
  <c r="G32" i="19"/>
  <c r="B32" i="19"/>
  <c r="H31" i="19"/>
  <c r="G31" i="19"/>
  <c r="B31" i="19"/>
  <c r="H30" i="19"/>
  <c r="G30" i="19"/>
  <c r="G41" i="19" s="1"/>
  <c r="H41" i="19" s="1"/>
  <c r="B30" i="19"/>
  <c r="H29" i="19"/>
  <c r="G29" i="19"/>
  <c r="B29" i="19"/>
  <c r="F26" i="19"/>
  <c r="F43" i="19" s="1"/>
  <c r="E26" i="19"/>
  <c r="D26" i="19"/>
  <c r="F8" i="19" s="1"/>
  <c r="H25" i="19"/>
  <c r="G25" i="19"/>
  <c r="B25" i="19"/>
  <c r="H24" i="19"/>
  <c r="G24" i="19"/>
  <c r="B24" i="19"/>
  <c r="H23" i="19"/>
  <c r="G23" i="19"/>
  <c r="B23" i="19"/>
  <c r="H22" i="19"/>
  <c r="G22" i="19"/>
  <c r="B22" i="19"/>
  <c r="H21" i="19"/>
  <c r="G21" i="19"/>
  <c r="B21" i="19"/>
  <c r="H20" i="19"/>
  <c r="G20" i="19"/>
  <c r="B20" i="19"/>
  <c r="H19" i="19"/>
  <c r="G19" i="19"/>
  <c r="B19" i="19"/>
  <c r="H18" i="19"/>
  <c r="G18" i="19"/>
  <c r="B18" i="19"/>
  <c r="H17" i="19"/>
  <c r="G17" i="19"/>
  <c r="B17" i="19"/>
  <c r="H16" i="19"/>
  <c r="G16" i="19"/>
  <c r="B16" i="19"/>
  <c r="H15" i="19"/>
  <c r="G15" i="19"/>
  <c r="G26" i="19" s="1"/>
  <c r="B15" i="19"/>
  <c r="H14" i="19"/>
  <c r="G14" i="19"/>
  <c r="B14" i="19"/>
  <c r="F3" i="19"/>
  <c r="F2" i="19"/>
  <c r="F1" i="19"/>
  <c r="B68" i="18"/>
  <c r="F43" i="18"/>
  <c r="F41" i="18"/>
  <c r="E41" i="18"/>
  <c r="E43" i="18" s="1"/>
  <c r="D41" i="18"/>
  <c r="G40" i="18"/>
  <c r="H40" i="18" s="1"/>
  <c r="B40" i="18"/>
  <c r="G39" i="18"/>
  <c r="H39" i="18" s="1"/>
  <c r="B39" i="18"/>
  <c r="G38" i="18"/>
  <c r="H38" i="18" s="1"/>
  <c r="B38" i="18"/>
  <c r="G37" i="18"/>
  <c r="H37" i="18" s="1"/>
  <c r="B37" i="18"/>
  <c r="G36" i="18"/>
  <c r="H36" i="18" s="1"/>
  <c r="B36" i="18"/>
  <c r="G35" i="18"/>
  <c r="H35" i="18" s="1"/>
  <c r="B35" i="18"/>
  <c r="G34" i="18"/>
  <c r="H34" i="18" s="1"/>
  <c r="B34" i="18"/>
  <c r="G33" i="18"/>
  <c r="H33" i="18" s="1"/>
  <c r="B33" i="18"/>
  <c r="G32" i="18"/>
  <c r="H32" i="18" s="1"/>
  <c r="B32" i="18"/>
  <c r="G31" i="18"/>
  <c r="H31" i="18" s="1"/>
  <c r="B31" i="18"/>
  <c r="G30" i="18"/>
  <c r="H30" i="18" s="1"/>
  <c r="B30" i="18"/>
  <c r="G29" i="18"/>
  <c r="G41" i="18" s="1"/>
  <c r="H41" i="18" s="1"/>
  <c r="B29" i="18"/>
  <c r="G26" i="18"/>
  <c r="H26" i="18" s="1"/>
  <c r="F26" i="18"/>
  <c r="E26" i="18"/>
  <c r="D26" i="18"/>
  <c r="D43" i="18" s="1"/>
  <c r="G25" i="18"/>
  <c r="H25" i="18" s="1"/>
  <c r="B25" i="18"/>
  <c r="G24" i="18"/>
  <c r="H24" i="18" s="1"/>
  <c r="B24" i="18"/>
  <c r="G23" i="18"/>
  <c r="H23" i="18" s="1"/>
  <c r="B23" i="18"/>
  <c r="G22" i="18"/>
  <c r="H22" i="18" s="1"/>
  <c r="B22" i="18"/>
  <c r="G21" i="18"/>
  <c r="H21" i="18" s="1"/>
  <c r="B21" i="18"/>
  <c r="G20" i="18"/>
  <c r="H20" i="18" s="1"/>
  <c r="B20" i="18"/>
  <c r="G19" i="18"/>
  <c r="H19" i="18" s="1"/>
  <c r="B19" i="18"/>
  <c r="G18" i="18"/>
  <c r="H18" i="18" s="1"/>
  <c r="B18" i="18"/>
  <c r="G17" i="18"/>
  <c r="H17" i="18" s="1"/>
  <c r="B17" i="18"/>
  <c r="G16" i="18"/>
  <c r="H16" i="18" s="1"/>
  <c r="B16" i="18"/>
  <c r="G15" i="18"/>
  <c r="H15" i="18" s="1"/>
  <c r="B15" i="18"/>
  <c r="G14" i="18"/>
  <c r="H14" i="18" s="1"/>
  <c r="B14" i="18"/>
  <c r="F8" i="18"/>
  <c r="F3" i="18"/>
  <c r="F2" i="18"/>
  <c r="F1" i="18"/>
  <c r="B68" i="17"/>
  <c r="F41" i="17"/>
  <c r="F43" i="17" s="1"/>
  <c r="E41" i="17"/>
  <c r="D41" i="17"/>
  <c r="G40" i="17"/>
  <c r="H40" i="17" s="1"/>
  <c r="B40" i="17"/>
  <c r="G39" i="17"/>
  <c r="H39" i="17" s="1"/>
  <c r="B39" i="17"/>
  <c r="H38" i="17"/>
  <c r="G38" i="17"/>
  <c r="B38" i="17"/>
  <c r="G37" i="17"/>
  <c r="H37" i="17" s="1"/>
  <c r="B37" i="17"/>
  <c r="G36" i="17"/>
  <c r="H36" i="17" s="1"/>
  <c r="B36" i="17"/>
  <c r="G35" i="17"/>
  <c r="H35" i="17" s="1"/>
  <c r="B35" i="17"/>
  <c r="H34" i="17"/>
  <c r="G34" i="17"/>
  <c r="B34" i="17"/>
  <c r="G33" i="17"/>
  <c r="H33" i="17" s="1"/>
  <c r="B33" i="17"/>
  <c r="G32" i="17"/>
  <c r="H32" i="17" s="1"/>
  <c r="B32" i="17"/>
  <c r="G31" i="17"/>
  <c r="H31" i="17" s="1"/>
  <c r="B31" i="17"/>
  <c r="H30" i="17"/>
  <c r="G30" i="17"/>
  <c r="B30" i="17"/>
  <c r="G29" i="17"/>
  <c r="H29" i="17" s="1"/>
  <c r="B29" i="17"/>
  <c r="F26" i="17"/>
  <c r="E26" i="17"/>
  <c r="E43" i="17" s="1"/>
  <c r="D26" i="17"/>
  <c r="D43" i="17" s="1"/>
  <c r="H25" i="17"/>
  <c r="G25" i="17"/>
  <c r="B25" i="17"/>
  <c r="G24" i="17"/>
  <c r="H24" i="17" s="1"/>
  <c r="B24" i="17"/>
  <c r="G23" i="17"/>
  <c r="H23" i="17" s="1"/>
  <c r="B23" i="17"/>
  <c r="G22" i="17"/>
  <c r="H22" i="17" s="1"/>
  <c r="B22" i="17"/>
  <c r="H21" i="17"/>
  <c r="G21" i="17"/>
  <c r="B21" i="17"/>
  <c r="G20" i="17"/>
  <c r="H20" i="17" s="1"/>
  <c r="B20" i="17"/>
  <c r="G19" i="17"/>
  <c r="H19" i="17" s="1"/>
  <c r="B19" i="17"/>
  <c r="G18" i="17"/>
  <c r="H18" i="17" s="1"/>
  <c r="B18" i="17"/>
  <c r="H17" i="17"/>
  <c r="G17" i="17"/>
  <c r="B17" i="17"/>
  <c r="G16" i="17"/>
  <c r="H16" i="17" s="1"/>
  <c r="B16" i="17"/>
  <c r="G15" i="17"/>
  <c r="H15" i="17" s="1"/>
  <c r="B15" i="17"/>
  <c r="G14" i="17"/>
  <c r="G26" i="17" s="1"/>
  <c r="B14" i="17"/>
  <c r="F8" i="17"/>
  <c r="F3" i="17"/>
  <c r="F2" i="17"/>
  <c r="F1" i="17"/>
  <c r="B68" i="16"/>
  <c r="F41" i="16"/>
  <c r="E41" i="16"/>
  <c r="E43" i="16" s="1"/>
  <c r="D41" i="16"/>
  <c r="H40" i="16"/>
  <c r="G40" i="16"/>
  <c r="B40" i="16"/>
  <c r="H39" i="16"/>
  <c r="G39" i="16"/>
  <c r="B39" i="16"/>
  <c r="G38" i="16"/>
  <c r="H38" i="16" s="1"/>
  <c r="B38" i="16"/>
  <c r="G37" i="16"/>
  <c r="H37" i="16" s="1"/>
  <c r="B37" i="16"/>
  <c r="H36" i="16"/>
  <c r="G36" i="16"/>
  <c r="B36" i="16"/>
  <c r="H35" i="16"/>
  <c r="G35" i="16"/>
  <c r="B35" i="16"/>
  <c r="G34" i="16"/>
  <c r="H34" i="16" s="1"/>
  <c r="B34" i="16"/>
  <c r="G33" i="16"/>
  <c r="H33" i="16" s="1"/>
  <c r="B33" i="16"/>
  <c r="H32" i="16"/>
  <c r="G32" i="16"/>
  <c r="B32" i="16"/>
  <c r="H31" i="16"/>
  <c r="G31" i="16"/>
  <c r="B31" i="16"/>
  <c r="G30" i="16"/>
  <c r="H30" i="16" s="1"/>
  <c r="B30" i="16"/>
  <c r="G29" i="16"/>
  <c r="G41" i="16" s="1"/>
  <c r="H41" i="16" s="1"/>
  <c r="B29" i="16"/>
  <c r="F26" i="16"/>
  <c r="F43" i="16" s="1"/>
  <c r="E26" i="16"/>
  <c r="D26" i="16"/>
  <c r="D43" i="16" s="1"/>
  <c r="G25" i="16"/>
  <c r="H25" i="16" s="1"/>
  <c r="B25" i="16"/>
  <c r="G24" i="16"/>
  <c r="H24" i="16" s="1"/>
  <c r="B24" i="16"/>
  <c r="H23" i="16"/>
  <c r="G23" i="16"/>
  <c r="B23" i="16"/>
  <c r="H22" i="16"/>
  <c r="G22" i="16"/>
  <c r="B22" i="16"/>
  <c r="G21" i="16"/>
  <c r="H21" i="16" s="1"/>
  <c r="B21" i="16"/>
  <c r="G20" i="16"/>
  <c r="H20" i="16" s="1"/>
  <c r="B20" i="16"/>
  <c r="H19" i="16"/>
  <c r="G19" i="16"/>
  <c r="B19" i="16"/>
  <c r="H18" i="16"/>
  <c r="G18" i="16"/>
  <c r="B18" i="16"/>
  <c r="G17" i="16"/>
  <c r="H17" i="16" s="1"/>
  <c r="B17" i="16"/>
  <c r="G16" i="16"/>
  <c r="G26" i="16" s="1"/>
  <c r="B16" i="16"/>
  <c r="H15" i="16"/>
  <c r="G15" i="16"/>
  <c r="B15" i="16"/>
  <c r="H14" i="16"/>
  <c r="G14" i="16"/>
  <c r="B14" i="16"/>
  <c r="C10" i="16"/>
  <c r="C11" i="16" s="1"/>
  <c r="F8" i="16"/>
  <c r="F3" i="16"/>
  <c r="F2" i="16"/>
  <c r="F1" i="16"/>
  <c r="F8" i="14"/>
  <c r="F8" i="13"/>
  <c r="F8" i="12"/>
  <c r="F8" i="11"/>
  <c r="F8" i="10"/>
  <c r="F8" i="9"/>
  <c r="F8" i="8"/>
  <c r="F8" i="7"/>
  <c r="F8" i="6"/>
  <c r="H43" i="14"/>
  <c r="H41" i="14"/>
  <c r="H26" i="14"/>
  <c r="H43" i="13"/>
  <c r="H41" i="13"/>
  <c r="H26" i="13"/>
  <c r="H43" i="12"/>
  <c r="H41" i="12"/>
  <c r="H26" i="12"/>
  <c r="H43" i="11"/>
  <c r="H41" i="11"/>
  <c r="H26" i="11"/>
  <c r="H43" i="10"/>
  <c r="H41" i="10"/>
  <c r="H26" i="10"/>
  <c r="H43" i="9"/>
  <c r="H41" i="9"/>
  <c r="H26" i="9"/>
  <c r="F3" i="14"/>
  <c r="F2" i="14"/>
  <c r="F1" i="14"/>
  <c r="F3" i="13"/>
  <c r="F2" i="13"/>
  <c r="F1" i="13"/>
  <c r="F3" i="12"/>
  <c r="F2" i="12"/>
  <c r="F1" i="12"/>
  <c r="F3" i="11"/>
  <c r="F2" i="11"/>
  <c r="F1" i="11"/>
  <c r="F3" i="10"/>
  <c r="F2" i="10"/>
  <c r="F1" i="10"/>
  <c r="F3" i="9"/>
  <c r="F2" i="9"/>
  <c r="F1" i="9"/>
  <c r="F3" i="8"/>
  <c r="F2" i="8"/>
  <c r="F1" i="8"/>
  <c r="H43" i="8"/>
  <c r="H41" i="8"/>
  <c r="H26" i="8"/>
  <c r="H43" i="6"/>
  <c r="H41" i="6"/>
  <c r="H26" i="6"/>
  <c r="H43" i="7"/>
  <c r="H41" i="7"/>
  <c r="H26" i="7"/>
  <c r="F3" i="7"/>
  <c r="F2" i="7"/>
  <c r="F1" i="7"/>
  <c r="F2" i="6"/>
  <c r="F3" i="6"/>
  <c r="F1" i="6"/>
  <c r="F3" i="3"/>
  <c r="F2" i="3"/>
  <c r="F1" i="3"/>
  <c r="B26" i="13" l="1"/>
  <c r="B13" i="7"/>
  <c r="B13" i="20"/>
  <c r="B28" i="7"/>
  <c r="B28" i="20"/>
  <c r="B41" i="13"/>
  <c r="B13" i="8"/>
  <c r="B13" i="21"/>
  <c r="B26" i="14"/>
  <c r="B28" i="8"/>
  <c r="B28" i="21"/>
  <c r="B41" i="14"/>
  <c r="B13" i="9"/>
  <c r="B13" i="22"/>
  <c r="B26" i="16"/>
  <c r="B28" i="9"/>
  <c r="B28" i="22"/>
  <c r="B41" i="16"/>
  <c r="B13" i="10"/>
  <c r="B13" i="23"/>
  <c r="B26" i="17"/>
  <c r="B28" i="10"/>
  <c r="B28" i="23"/>
  <c r="B41" i="17"/>
  <c r="B13" i="11"/>
  <c r="B13" i="24"/>
  <c r="B26" i="18"/>
  <c r="B28" i="11"/>
  <c r="B28" i="24"/>
  <c r="B41" i="18"/>
  <c r="B13" i="12"/>
  <c r="B13" i="25"/>
  <c r="B26" i="19"/>
  <c r="B28" i="12"/>
  <c r="B28" i="25"/>
  <c r="B41" i="19"/>
  <c r="B13" i="13"/>
  <c r="B26" i="7"/>
  <c r="B26" i="20"/>
  <c r="B28" i="13"/>
  <c r="B41" i="7"/>
  <c r="B41" i="20"/>
  <c r="B13" i="14"/>
  <c r="B26" i="8"/>
  <c r="B26" i="21"/>
  <c r="B28" i="14"/>
  <c r="B41" i="8"/>
  <c r="B41" i="21"/>
  <c r="B13" i="16"/>
  <c r="B26" i="9"/>
  <c r="B26" i="22"/>
  <c r="B28" i="16"/>
  <c r="B41" i="9"/>
  <c r="B41" i="22"/>
  <c r="B13" i="17"/>
  <c r="B26" i="10"/>
  <c r="B26" i="23"/>
  <c r="B28" i="17"/>
  <c r="B41" i="10"/>
  <c r="B41" i="23"/>
  <c r="B13" i="18"/>
  <c r="B26" i="11"/>
  <c r="B26" i="24"/>
  <c r="B28" i="18"/>
  <c r="B41" i="11"/>
  <c r="B41" i="24"/>
  <c r="B13" i="19"/>
  <c r="B26" i="12"/>
  <c r="B26" i="25"/>
  <c r="B28" i="19"/>
  <c r="B41" i="12"/>
  <c r="B41" i="25"/>
  <c r="B13" i="6"/>
  <c r="B26" i="6"/>
  <c r="B28" i="6"/>
  <c r="B41" i="6"/>
  <c r="D43" i="20"/>
  <c r="H14" i="20"/>
  <c r="H26" i="23"/>
  <c r="G43" i="23"/>
  <c r="H43" i="23" s="1"/>
  <c r="H26" i="16"/>
  <c r="G43" i="16"/>
  <c r="H43" i="16" s="1"/>
  <c r="H26" i="20"/>
  <c r="G43" i="20"/>
  <c r="H43" i="20" s="1"/>
  <c r="H26" i="24"/>
  <c r="H26" i="25"/>
  <c r="G43" i="25"/>
  <c r="H43" i="25" s="1"/>
  <c r="H26" i="19"/>
  <c r="G43" i="19"/>
  <c r="H43" i="19" s="1"/>
  <c r="H26" i="17"/>
  <c r="D43" i="19"/>
  <c r="G41" i="21"/>
  <c r="H41" i="21" s="1"/>
  <c r="F8" i="23"/>
  <c r="H16" i="16"/>
  <c r="H14" i="17"/>
  <c r="H29" i="23"/>
  <c r="F8" i="24"/>
  <c r="G43" i="18"/>
  <c r="H43" i="18" s="1"/>
  <c r="D43" i="21"/>
  <c r="F8" i="25"/>
  <c r="D43" i="22"/>
  <c r="G41" i="24"/>
  <c r="H41" i="24" s="1"/>
  <c r="G43" i="22"/>
  <c r="H43" i="22" s="1"/>
  <c r="H14" i="23"/>
  <c r="C10" i="17"/>
  <c r="C11" i="17" s="1"/>
  <c r="G41" i="17"/>
  <c r="H41" i="17" s="1"/>
  <c r="C10" i="18"/>
  <c r="C11" i="18" s="1"/>
  <c r="H29" i="18"/>
  <c r="H14" i="24"/>
  <c r="C10" i="19"/>
  <c r="C11" i="19" s="1"/>
  <c r="H29" i="16"/>
  <c r="C10" i="20"/>
  <c r="C11" i="20" s="1"/>
  <c r="H40" i="14"/>
  <c r="H39" i="14"/>
  <c r="H38" i="14"/>
  <c r="H37" i="14"/>
  <c r="H36" i="14"/>
  <c r="H35" i="14"/>
  <c r="H32" i="14"/>
  <c r="H31" i="14"/>
  <c r="H30" i="14"/>
  <c r="H25" i="14"/>
  <c r="H24" i="14"/>
  <c r="H23" i="14"/>
  <c r="H22" i="14"/>
  <c r="H21" i="14"/>
  <c r="H20" i="14"/>
  <c r="H19" i="14"/>
  <c r="H18" i="14"/>
  <c r="H40" i="13"/>
  <c r="H39" i="13"/>
  <c r="H38" i="13"/>
  <c r="H37" i="13"/>
  <c r="H36" i="13"/>
  <c r="H32" i="13"/>
  <c r="H31" i="13"/>
  <c r="H25" i="13"/>
  <c r="H24" i="13"/>
  <c r="H23" i="13"/>
  <c r="H22" i="13"/>
  <c r="H21" i="13"/>
  <c r="H20" i="13"/>
  <c r="H19" i="13"/>
  <c r="H18" i="13"/>
  <c r="H40" i="12"/>
  <c r="H39" i="12"/>
  <c r="H38" i="12"/>
  <c r="H37" i="12"/>
  <c r="H36" i="12"/>
  <c r="H35" i="12"/>
  <c r="H32" i="12"/>
  <c r="H31" i="12"/>
  <c r="H25" i="12"/>
  <c r="H24" i="12"/>
  <c r="H23" i="12"/>
  <c r="H22" i="12"/>
  <c r="H21" i="12"/>
  <c r="H20" i="12"/>
  <c r="H19" i="12"/>
  <c r="H18" i="12"/>
  <c r="H17" i="12"/>
  <c r="H40" i="11"/>
  <c r="H39" i="11"/>
  <c r="H38" i="11"/>
  <c r="H37" i="11"/>
  <c r="H36" i="11"/>
  <c r="H32" i="11"/>
  <c r="H31" i="11"/>
  <c r="H25" i="11"/>
  <c r="H24" i="11"/>
  <c r="H23" i="11"/>
  <c r="H22" i="11"/>
  <c r="H21" i="11"/>
  <c r="H20" i="11"/>
  <c r="H19" i="11"/>
  <c r="H18" i="11"/>
  <c r="H40" i="10"/>
  <c r="H39" i="10"/>
  <c r="H38" i="10"/>
  <c r="H37" i="10"/>
  <c r="H36" i="10"/>
  <c r="H35" i="10"/>
  <c r="H34" i="10"/>
  <c r="H32" i="10"/>
  <c r="H31" i="10"/>
  <c r="H25" i="10"/>
  <c r="H24" i="10"/>
  <c r="H23" i="10"/>
  <c r="H22" i="10"/>
  <c r="H21" i="10"/>
  <c r="H20" i="10"/>
  <c r="H19" i="10"/>
  <c r="H18" i="10"/>
  <c r="H17" i="10"/>
  <c r="H40" i="9"/>
  <c r="H39" i="9"/>
  <c r="H38" i="9"/>
  <c r="H37" i="9"/>
  <c r="H36" i="9"/>
  <c r="H35" i="9"/>
  <c r="H32" i="9"/>
  <c r="H31" i="9"/>
  <c r="H25" i="9"/>
  <c r="H24" i="9"/>
  <c r="H23" i="9"/>
  <c r="H22" i="9"/>
  <c r="H21" i="9"/>
  <c r="H20" i="9"/>
  <c r="H19" i="9"/>
  <c r="H18" i="9"/>
  <c r="H40" i="8"/>
  <c r="H39" i="8"/>
  <c r="H38" i="8"/>
  <c r="H37" i="8"/>
  <c r="H36" i="8"/>
  <c r="H35" i="8"/>
  <c r="H32" i="8"/>
  <c r="H31" i="8"/>
  <c r="H29" i="8"/>
  <c r="H25" i="8"/>
  <c r="H24" i="8"/>
  <c r="H23" i="8"/>
  <c r="H22" i="8"/>
  <c r="H21" i="8"/>
  <c r="H20" i="8"/>
  <c r="H19" i="8"/>
  <c r="H18" i="8"/>
  <c r="H40" i="7"/>
  <c r="H39" i="7"/>
  <c r="H38" i="7"/>
  <c r="H37" i="7"/>
  <c r="H36" i="7"/>
  <c r="H35" i="7"/>
  <c r="H33" i="7"/>
  <c r="H32" i="7"/>
  <c r="H31" i="7"/>
  <c r="H29" i="7"/>
  <c r="H25" i="7"/>
  <c r="H24" i="7"/>
  <c r="H23" i="7"/>
  <c r="H22" i="7"/>
  <c r="H21" i="7"/>
  <c r="H20" i="7"/>
  <c r="H19" i="7"/>
  <c r="H18" i="7"/>
  <c r="H40" i="6"/>
  <c r="H39" i="6"/>
  <c r="H38" i="6"/>
  <c r="H37" i="6"/>
  <c r="H36" i="6"/>
  <c r="H35" i="6"/>
  <c r="H32" i="6"/>
  <c r="H31" i="6"/>
  <c r="H30" i="6"/>
  <c r="H29" i="6"/>
  <c r="H25" i="6"/>
  <c r="H24" i="6"/>
  <c r="H23" i="6"/>
  <c r="H22" i="6"/>
  <c r="H21" i="6"/>
  <c r="H20" i="6"/>
  <c r="H19" i="6"/>
  <c r="H18" i="6"/>
  <c r="H17" i="6"/>
  <c r="H25" i="3"/>
  <c r="H24" i="3"/>
  <c r="H23" i="3"/>
  <c r="H22" i="3"/>
  <c r="H21" i="3"/>
  <c r="H20" i="3"/>
  <c r="H18" i="3"/>
  <c r="H15" i="3"/>
  <c r="H35" i="3"/>
  <c r="H36" i="3"/>
  <c r="H37" i="3"/>
  <c r="H38" i="3"/>
  <c r="H39" i="3"/>
  <c r="H40" i="3"/>
  <c r="B40" i="14"/>
  <c r="B39" i="14"/>
  <c r="B38" i="14"/>
  <c r="B37" i="14"/>
  <c r="B36" i="14"/>
  <c r="B35" i="14"/>
  <c r="B34" i="14"/>
  <c r="B33" i="14"/>
  <c r="B32" i="14"/>
  <c r="B31" i="14"/>
  <c r="B30" i="14"/>
  <c r="B29" i="14"/>
  <c r="B25" i="14"/>
  <c r="B24" i="14"/>
  <c r="B23" i="14"/>
  <c r="B22" i="14"/>
  <c r="B21" i="14"/>
  <c r="B20" i="14"/>
  <c r="B19" i="14"/>
  <c r="B18" i="14"/>
  <c r="B17" i="14"/>
  <c r="B16" i="14"/>
  <c r="B15" i="14"/>
  <c r="B14" i="14"/>
  <c r="B40" i="13"/>
  <c r="B39" i="13"/>
  <c r="B38" i="13"/>
  <c r="B37" i="13"/>
  <c r="B36" i="13"/>
  <c r="B35" i="13"/>
  <c r="B34" i="13"/>
  <c r="B33" i="13"/>
  <c r="B32" i="13"/>
  <c r="B31" i="13"/>
  <c r="B30" i="13"/>
  <c r="B29" i="13"/>
  <c r="B25" i="13"/>
  <c r="B24" i="13"/>
  <c r="B23" i="13"/>
  <c r="B22" i="13"/>
  <c r="B21" i="13"/>
  <c r="B20" i="13"/>
  <c r="B19" i="13"/>
  <c r="B18" i="13"/>
  <c r="B17" i="13"/>
  <c r="B16" i="13"/>
  <c r="B15" i="13"/>
  <c r="B14" i="13"/>
  <c r="B40" i="12"/>
  <c r="B39" i="12"/>
  <c r="B38" i="12"/>
  <c r="B37" i="12"/>
  <c r="B36" i="12"/>
  <c r="B35" i="12"/>
  <c r="B34" i="12"/>
  <c r="B33" i="12"/>
  <c r="B32" i="12"/>
  <c r="B31" i="12"/>
  <c r="B30" i="12"/>
  <c r="B29" i="12"/>
  <c r="B25" i="12"/>
  <c r="B24" i="12"/>
  <c r="B23" i="12"/>
  <c r="B22" i="12"/>
  <c r="B21" i="12"/>
  <c r="B20" i="12"/>
  <c r="B19" i="12"/>
  <c r="B18" i="12"/>
  <c r="B17" i="12"/>
  <c r="B16" i="12"/>
  <c r="B15" i="12"/>
  <c r="B14" i="12"/>
  <c r="B40" i="11"/>
  <c r="B39" i="11"/>
  <c r="B38" i="11"/>
  <c r="B37" i="11"/>
  <c r="B36" i="11"/>
  <c r="B35" i="11"/>
  <c r="B34" i="11"/>
  <c r="B33" i="11"/>
  <c r="B32" i="11"/>
  <c r="B31" i="11"/>
  <c r="B30" i="11"/>
  <c r="B29" i="11"/>
  <c r="B25" i="11"/>
  <c r="B24" i="11"/>
  <c r="B23" i="11"/>
  <c r="B22" i="11"/>
  <c r="B21" i="11"/>
  <c r="B20" i="11"/>
  <c r="B19" i="11"/>
  <c r="B18" i="11"/>
  <c r="B17" i="11"/>
  <c r="B16" i="11"/>
  <c r="B15" i="11"/>
  <c r="B14" i="11"/>
  <c r="B40" i="10"/>
  <c r="B39" i="10"/>
  <c r="B38" i="10"/>
  <c r="B37" i="10"/>
  <c r="B36" i="10"/>
  <c r="B35" i="10"/>
  <c r="B34" i="10"/>
  <c r="B33" i="10"/>
  <c r="B32" i="10"/>
  <c r="B31" i="10"/>
  <c r="B30" i="10"/>
  <c r="B29" i="10"/>
  <c r="B25" i="10"/>
  <c r="B24" i="10"/>
  <c r="B23" i="10"/>
  <c r="B22" i="10"/>
  <c r="B21" i="10"/>
  <c r="B20" i="10"/>
  <c r="B19" i="10"/>
  <c r="B18" i="10"/>
  <c r="B17" i="10"/>
  <c r="B16" i="10"/>
  <c r="B15" i="10"/>
  <c r="B14" i="10"/>
  <c r="B40" i="9"/>
  <c r="B39" i="9"/>
  <c r="B38" i="9"/>
  <c r="B37" i="9"/>
  <c r="B36" i="9"/>
  <c r="B35" i="9"/>
  <c r="B34" i="9"/>
  <c r="B33" i="9"/>
  <c r="B32" i="9"/>
  <c r="B31" i="9"/>
  <c r="B30" i="9"/>
  <c r="B29" i="9"/>
  <c r="B25" i="9"/>
  <c r="B24" i="9"/>
  <c r="B23" i="9"/>
  <c r="B22" i="9"/>
  <c r="B21" i="9"/>
  <c r="B20" i="9"/>
  <c r="B19" i="9"/>
  <c r="B18" i="9"/>
  <c r="B17" i="9"/>
  <c r="B16" i="9"/>
  <c r="B15" i="9"/>
  <c r="B14" i="9"/>
  <c r="B40" i="8"/>
  <c r="B39" i="8"/>
  <c r="B38" i="8"/>
  <c r="B37" i="8"/>
  <c r="B36" i="8"/>
  <c r="B35" i="8"/>
  <c r="B34" i="8"/>
  <c r="B33" i="8"/>
  <c r="B32" i="8"/>
  <c r="B31" i="8"/>
  <c r="B30" i="8"/>
  <c r="B29" i="8"/>
  <c r="B25" i="8"/>
  <c r="B24" i="8"/>
  <c r="B23" i="8"/>
  <c r="B22" i="8"/>
  <c r="B21" i="8"/>
  <c r="B20" i="8"/>
  <c r="B19" i="8"/>
  <c r="B18" i="8"/>
  <c r="B17" i="8"/>
  <c r="B16" i="8"/>
  <c r="B15" i="8"/>
  <c r="B14" i="8"/>
  <c r="B40" i="7"/>
  <c r="B39" i="7"/>
  <c r="B38" i="7"/>
  <c r="B37" i="7"/>
  <c r="B36" i="7"/>
  <c r="B35" i="7"/>
  <c r="B34" i="7"/>
  <c r="B33" i="7"/>
  <c r="B32" i="7"/>
  <c r="B31" i="7"/>
  <c r="B30" i="7"/>
  <c r="B29" i="7"/>
  <c r="B25" i="7"/>
  <c r="B24" i="7"/>
  <c r="B23" i="7"/>
  <c r="B22" i="7"/>
  <c r="B21" i="7"/>
  <c r="B20" i="7"/>
  <c r="B19" i="7"/>
  <c r="B18" i="7"/>
  <c r="B17" i="7"/>
  <c r="B16" i="7"/>
  <c r="B15" i="7"/>
  <c r="B14" i="7"/>
  <c r="B40" i="6"/>
  <c r="B39" i="6"/>
  <c r="B38" i="6"/>
  <c r="B37" i="6"/>
  <c r="B36" i="6"/>
  <c r="B35" i="6"/>
  <c r="B34" i="6"/>
  <c r="B33" i="6"/>
  <c r="B32" i="6"/>
  <c r="B31" i="6"/>
  <c r="B30" i="6"/>
  <c r="B29" i="6"/>
  <c r="B25" i="6"/>
  <c r="B24" i="6"/>
  <c r="B23" i="6"/>
  <c r="B22" i="6"/>
  <c r="B21" i="6"/>
  <c r="B20" i="6"/>
  <c r="B19" i="6"/>
  <c r="B18" i="6"/>
  <c r="B17" i="6"/>
  <c r="B30" i="3"/>
  <c r="B31" i="3"/>
  <c r="B32" i="3"/>
  <c r="B33" i="3"/>
  <c r="B34" i="3"/>
  <c r="B35" i="3"/>
  <c r="B36" i="3"/>
  <c r="B37" i="3"/>
  <c r="B38" i="3"/>
  <c r="B39" i="3"/>
  <c r="B40" i="3"/>
  <c r="B29" i="3"/>
  <c r="B15" i="3"/>
  <c r="B16" i="3"/>
  <c r="B17" i="3"/>
  <c r="B18" i="3"/>
  <c r="B19" i="3"/>
  <c r="B20" i="3"/>
  <c r="B21" i="3"/>
  <c r="B22" i="3"/>
  <c r="B23" i="3"/>
  <c r="B24" i="3"/>
  <c r="B25" i="3"/>
  <c r="B14" i="3"/>
  <c r="E51" i="2"/>
  <c r="E49" i="2"/>
  <c r="H36" i="2"/>
  <c r="H37" i="2"/>
  <c r="H38" i="2"/>
  <c r="H39" i="2"/>
  <c r="H40" i="2"/>
  <c r="H20" i="2"/>
  <c r="H21" i="2"/>
  <c r="H22" i="2"/>
  <c r="H23" i="2"/>
  <c r="H24" i="2"/>
  <c r="H25" i="2"/>
  <c r="B68" i="14"/>
  <c r="F41" i="14"/>
  <c r="E41" i="14"/>
  <c r="D41" i="14"/>
  <c r="G40" i="14"/>
  <c r="G39" i="14"/>
  <c r="G38" i="14"/>
  <c r="G37" i="14"/>
  <c r="G36" i="14"/>
  <c r="G35" i="14"/>
  <c r="G34" i="14"/>
  <c r="H34" i="14" s="1"/>
  <c r="G33" i="14"/>
  <c r="H33" i="14" s="1"/>
  <c r="G32" i="14"/>
  <c r="G31" i="14"/>
  <c r="G30" i="14"/>
  <c r="G29" i="14"/>
  <c r="G41" i="14" s="1"/>
  <c r="F26" i="14"/>
  <c r="E26" i="14"/>
  <c r="D26" i="14"/>
  <c r="G25" i="14"/>
  <c r="G24" i="14"/>
  <c r="G23" i="14"/>
  <c r="G22" i="14"/>
  <c r="G21" i="14"/>
  <c r="G20" i="14"/>
  <c r="G19" i="14"/>
  <c r="G18" i="14"/>
  <c r="G17" i="14"/>
  <c r="H17" i="14" s="1"/>
  <c r="G16" i="14"/>
  <c r="H16" i="14" s="1"/>
  <c r="G15" i="14"/>
  <c r="H15" i="14" s="1"/>
  <c r="G14" i="14"/>
  <c r="H14" i="14" s="1"/>
  <c r="C10" i="14"/>
  <c r="C11" i="14" s="1"/>
  <c r="B68" i="13"/>
  <c r="F41" i="13"/>
  <c r="E41" i="13"/>
  <c r="D41" i="13"/>
  <c r="G40" i="13"/>
  <c r="G39" i="13"/>
  <c r="G38" i="13"/>
  <c r="G37" i="13"/>
  <c r="G36" i="13"/>
  <c r="G35" i="13"/>
  <c r="H35" i="13" s="1"/>
  <c r="G34" i="13"/>
  <c r="H34" i="13" s="1"/>
  <c r="G33" i="13"/>
  <c r="H33" i="13" s="1"/>
  <c r="G32" i="13"/>
  <c r="G31" i="13"/>
  <c r="G30" i="13"/>
  <c r="H30" i="13" s="1"/>
  <c r="G29" i="13"/>
  <c r="F26" i="13"/>
  <c r="E26" i="13"/>
  <c r="D26" i="13"/>
  <c r="G25" i="13"/>
  <c r="G24" i="13"/>
  <c r="G23" i="13"/>
  <c r="G22" i="13"/>
  <c r="G21" i="13"/>
  <c r="G20" i="13"/>
  <c r="G19" i="13"/>
  <c r="G18" i="13"/>
  <c r="G17" i="13"/>
  <c r="H17" i="13" s="1"/>
  <c r="G16" i="13"/>
  <c r="H16" i="13" s="1"/>
  <c r="G15" i="13"/>
  <c r="H15" i="13" s="1"/>
  <c r="G14" i="13"/>
  <c r="H14" i="13" s="1"/>
  <c r="C10" i="13"/>
  <c r="C11" i="13" s="1"/>
  <c r="B68" i="12"/>
  <c r="F41" i="12"/>
  <c r="E41" i="12"/>
  <c r="D41" i="12"/>
  <c r="G40" i="12"/>
  <c r="G39" i="12"/>
  <c r="G38" i="12"/>
  <c r="G37" i="12"/>
  <c r="G36" i="12"/>
  <c r="G35" i="12"/>
  <c r="G34" i="12"/>
  <c r="H34" i="12" s="1"/>
  <c r="G33" i="12"/>
  <c r="H33" i="12" s="1"/>
  <c r="G32" i="12"/>
  <c r="G31" i="12"/>
  <c r="G30" i="12"/>
  <c r="H30" i="12" s="1"/>
  <c r="G29" i="12"/>
  <c r="G41" i="12" s="1"/>
  <c r="F26" i="12"/>
  <c r="E26" i="12"/>
  <c r="D26" i="12"/>
  <c r="G25" i="12"/>
  <c r="G24" i="12"/>
  <c r="G23" i="12"/>
  <c r="G22" i="12"/>
  <c r="G21" i="12"/>
  <c r="G20" i="12"/>
  <c r="G19" i="12"/>
  <c r="G18" i="12"/>
  <c r="G17" i="12"/>
  <c r="G16" i="12"/>
  <c r="H16" i="12" s="1"/>
  <c r="G15" i="12"/>
  <c r="H15" i="12" s="1"/>
  <c r="G14" i="12"/>
  <c r="H14" i="12" s="1"/>
  <c r="C10" i="12"/>
  <c r="C11" i="12" s="1"/>
  <c r="B68" i="11"/>
  <c r="F41" i="11"/>
  <c r="E41" i="11"/>
  <c r="D41" i="11"/>
  <c r="G40" i="11"/>
  <c r="G39" i="11"/>
  <c r="G38" i="11"/>
  <c r="G37" i="11"/>
  <c r="G36" i="11"/>
  <c r="G35" i="11"/>
  <c r="H35" i="11" s="1"/>
  <c r="G34" i="11"/>
  <c r="H34" i="11" s="1"/>
  <c r="G33" i="11"/>
  <c r="H33" i="11" s="1"/>
  <c r="G32" i="11"/>
  <c r="G31" i="11"/>
  <c r="G30" i="11"/>
  <c r="H30" i="11" s="1"/>
  <c r="G29" i="11"/>
  <c r="H29" i="11" s="1"/>
  <c r="F26" i="11"/>
  <c r="E26" i="11"/>
  <c r="D26" i="11"/>
  <c r="G25" i="11"/>
  <c r="G24" i="11"/>
  <c r="G23" i="11"/>
  <c r="G22" i="11"/>
  <c r="G21" i="11"/>
  <c r="G20" i="11"/>
  <c r="G19" i="11"/>
  <c r="G18" i="11"/>
  <c r="G17" i="11"/>
  <c r="H17" i="11" s="1"/>
  <c r="G16" i="11"/>
  <c r="H16" i="11" s="1"/>
  <c r="G15" i="11"/>
  <c r="H15" i="11" s="1"/>
  <c r="G14" i="11"/>
  <c r="G26" i="11" s="1"/>
  <c r="C10" i="11"/>
  <c r="C11" i="11" s="1"/>
  <c r="E53" i="2" s="1"/>
  <c r="B68" i="10"/>
  <c r="F41" i="10"/>
  <c r="E41" i="10"/>
  <c r="D41" i="10"/>
  <c r="G40" i="10"/>
  <c r="G39" i="10"/>
  <c r="G38" i="10"/>
  <c r="G37" i="10"/>
  <c r="G36" i="10"/>
  <c r="G35" i="10"/>
  <c r="G34" i="10"/>
  <c r="G33" i="10"/>
  <c r="H33" i="10" s="1"/>
  <c r="G32" i="10"/>
  <c r="G31" i="10"/>
  <c r="G30" i="10"/>
  <c r="H30" i="10" s="1"/>
  <c r="G29" i="10"/>
  <c r="F26" i="10"/>
  <c r="E26" i="10"/>
  <c r="D26" i="10"/>
  <c r="D43" i="10" s="1"/>
  <c r="G25" i="10"/>
  <c r="G24" i="10"/>
  <c r="G23" i="10"/>
  <c r="G22" i="10"/>
  <c r="G21" i="10"/>
  <c r="G20" i="10"/>
  <c r="G19" i="10"/>
  <c r="G18" i="10"/>
  <c r="G17" i="10"/>
  <c r="G16" i="10"/>
  <c r="G15" i="10"/>
  <c r="H15" i="10" s="1"/>
  <c r="G14" i="10"/>
  <c r="H14" i="10" s="1"/>
  <c r="C10" i="10"/>
  <c r="C11" i="10" s="1"/>
  <c r="E52" i="2" s="1"/>
  <c r="B68" i="9"/>
  <c r="F41" i="9"/>
  <c r="E41" i="9"/>
  <c r="D41" i="9"/>
  <c r="G40" i="9"/>
  <c r="G39" i="9"/>
  <c r="G38" i="9"/>
  <c r="G37" i="9"/>
  <c r="G36" i="9"/>
  <c r="G35" i="9"/>
  <c r="G34" i="9"/>
  <c r="H34" i="9" s="1"/>
  <c r="G33" i="9"/>
  <c r="H33" i="9" s="1"/>
  <c r="G32" i="9"/>
  <c r="G31" i="9"/>
  <c r="G30" i="9"/>
  <c r="H30" i="9" s="1"/>
  <c r="G29" i="9"/>
  <c r="F26" i="9"/>
  <c r="E26" i="9"/>
  <c r="D26" i="9"/>
  <c r="G25" i="9"/>
  <c r="G24" i="9"/>
  <c r="G23" i="9"/>
  <c r="G22" i="9"/>
  <c r="G21" i="9"/>
  <c r="G20" i="9"/>
  <c r="G19" i="9"/>
  <c r="G18" i="9"/>
  <c r="G17" i="9"/>
  <c r="H17" i="9" s="1"/>
  <c r="G16" i="9"/>
  <c r="H16" i="9" s="1"/>
  <c r="G15" i="9"/>
  <c r="G26" i="9" s="1"/>
  <c r="G14" i="9"/>
  <c r="H14" i="9" s="1"/>
  <c r="C11" i="9"/>
  <c r="C10" i="9"/>
  <c r="B68" i="8"/>
  <c r="F41" i="8"/>
  <c r="E41" i="8"/>
  <c r="D41" i="8"/>
  <c r="G40" i="8"/>
  <c r="G39" i="8"/>
  <c r="G38" i="8"/>
  <c r="G37" i="8"/>
  <c r="G36" i="8"/>
  <c r="G35" i="8"/>
  <c r="G34" i="8"/>
  <c r="H34" i="8" s="1"/>
  <c r="G33" i="8"/>
  <c r="H33" i="8" s="1"/>
  <c r="G32" i="8"/>
  <c r="G31" i="8"/>
  <c r="G30" i="8"/>
  <c r="H30" i="8" s="1"/>
  <c r="G29" i="8"/>
  <c r="F26" i="8"/>
  <c r="E26" i="8"/>
  <c r="D26" i="8"/>
  <c r="G25" i="8"/>
  <c r="G24" i="8"/>
  <c r="G23" i="8"/>
  <c r="G22" i="8"/>
  <c r="G21" i="8"/>
  <c r="G20" i="8"/>
  <c r="G19" i="8"/>
  <c r="G18" i="8"/>
  <c r="G17" i="8"/>
  <c r="H17" i="8" s="1"/>
  <c r="G16" i="8"/>
  <c r="H16" i="8" s="1"/>
  <c r="G15" i="8"/>
  <c r="H15" i="8" s="1"/>
  <c r="G14" i="8"/>
  <c r="H14" i="8" s="1"/>
  <c r="C10" i="8"/>
  <c r="C11" i="8" s="1"/>
  <c r="B68" i="7"/>
  <c r="F41" i="7"/>
  <c r="E41" i="7"/>
  <c r="D41" i="7"/>
  <c r="G40" i="7"/>
  <c r="G39" i="7"/>
  <c r="G38" i="7"/>
  <c r="G37" i="7"/>
  <c r="G36" i="7"/>
  <c r="G35" i="7"/>
  <c r="G34" i="7"/>
  <c r="H34" i="7" s="1"/>
  <c r="G33" i="7"/>
  <c r="G32" i="7"/>
  <c r="G31" i="7"/>
  <c r="G30" i="7"/>
  <c r="H30" i="7" s="1"/>
  <c r="G29" i="7"/>
  <c r="F26" i="7"/>
  <c r="E26" i="7"/>
  <c r="D26" i="7"/>
  <c r="G25" i="7"/>
  <c r="G24" i="7"/>
  <c r="G23" i="7"/>
  <c r="G22" i="7"/>
  <c r="G21" i="7"/>
  <c r="G20" i="7"/>
  <c r="G19" i="7"/>
  <c r="G18" i="7"/>
  <c r="G17" i="7"/>
  <c r="H17" i="7" s="1"/>
  <c r="G16" i="7"/>
  <c r="H16" i="7" s="1"/>
  <c r="G15" i="7"/>
  <c r="H15" i="7" s="1"/>
  <c r="G14" i="7"/>
  <c r="G26" i="7" s="1"/>
  <c r="C10" i="7"/>
  <c r="C11" i="7" s="1"/>
  <c r="B68" i="6"/>
  <c r="C10" i="6" s="1"/>
  <c r="C11" i="6" s="1"/>
  <c r="F41" i="6"/>
  <c r="E41" i="6"/>
  <c r="D41" i="6"/>
  <c r="G40" i="6"/>
  <c r="G39" i="6"/>
  <c r="G38" i="6"/>
  <c r="G37" i="6"/>
  <c r="G36" i="6"/>
  <c r="G35" i="6"/>
  <c r="G34" i="6"/>
  <c r="H34" i="6" s="1"/>
  <c r="G33" i="6"/>
  <c r="H33" i="6" s="1"/>
  <c r="G32" i="6"/>
  <c r="G31" i="6"/>
  <c r="G30" i="6"/>
  <c r="G29" i="6"/>
  <c r="F26" i="6"/>
  <c r="E26" i="6"/>
  <c r="D26" i="6"/>
  <c r="D43" i="6" s="1"/>
  <c r="G25" i="6"/>
  <c r="G24" i="6"/>
  <c r="G23" i="6"/>
  <c r="G22" i="6"/>
  <c r="G21" i="6"/>
  <c r="G20" i="6"/>
  <c r="G19" i="6"/>
  <c r="G18" i="6"/>
  <c r="G17" i="6"/>
  <c r="G16" i="6"/>
  <c r="G15" i="6"/>
  <c r="H15" i="6" s="1"/>
  <c r="G14" i="6"/>
  <c r="H14" i="6" s="1"/>
  <c r="B68" i="3"/>
  <c r="B68" i="2" s="1"/>
  <c r="E41" i="3"/>
  <c r="F41" i="3"/>
  <c r="D41" i="3"/>
  <c r="G30" i="3"/>
  <c r="G30" i="2" s="1"/>
  <c r="G31" i="3"/>
  <c r="G32" i="3"/>
  <c r="H32" i="2" s="1"/>
  <c r="G33" i="3"/>
  <c r="H33" i="3" s="1"/>
  <c r="G34" i="3"/>
  <c r="G35" i="3"/>
  <c r="G36" i="3"/>
  <c r="G37" i="3"/>
  <c r="G38" i="3"/>
  <c r="G39" i="3"/>
  <c r="G40" i="3"/>
  <c r="G29" i="3"/>
  <c r="G15" i="3"/>
  <c r="G15" i="2" s="1"/>
  <c r="G16" i="3"/>
  <c r="G16" i="2" s="1"/>
  <c r="G17" i="3"/>
  <c r="G18" i="3"/>
  <c r="G19" i="3"/>
  <c r="H19" i="2" s="1"/>
  <c r="G20" i="3"/>
  <c r="G21" i="3"/>
  <c r="G22" i="3"/>
  <c r="G23" i="3"/>
  <c r="G24" i="3"/>
  <c r="G25" i="3"/>
  <c r="E26" i="3"/>
  <c r="F26" i="3"/>
  <c r="D26" i="3"/>
  <c r="F8" i="3" s="1"/>
  <c r="G14" i="3"/>
  <c r="G14" i="2" s="1"/>
  <c r="H30" i="3" l="1"/>
  <c r="G31" i="2"/>
  <c r="H31" i="2" s="1"/>
  <c r="H29" i="3"/>
  <c r="G29" i="2"/>
  <c r="H29" i="2" s="1"/>
  <c r="H16" i="3"/>
  <c r="H16" i="2"/>
  <c r="G43" i="24"/>
  <c r="H43" i="24" s="1"/>
  <c r="G43" i="21"/>
  <c r="H43" i="21" s="1"/>
  <c r="G43" i="17"/>
  <c r="H43" i="17" s="1"/>
  <c r="E43" i="14"/>
  <c r="G26" i="14"/>
  <c r="H35" i="2"/>
  <c r="D43" i="13"/>
  <c r="E43" i="13"/>
  <c r="G41" i="13"/>
  <c r="G26" i="13"/>
  <c r="G26" i="12"/>
  <c r="E43" i="11"/>
  <c r="H14" i="11"/>
  <c r="G26" i="10"/>
  <c r="H16" i="10"/>
  <c r="G41" i="9"/>
  <c r="H15" i="9"/>
  <c r="H17" i="2"/>
  <c r="E50" i="2"/>
  <c r="D43" i="8"/>
  <c r="G26" i="8"/>
  <c r="H14" i="7"/>
  <c r="H34" i="2"/>
  <c r="G41" i="6"/>
  <c r="G26" i="6"/>
  <c r="H16" i="6"/>
  <c r="H14" i="2"/>
  <c r="H15" i="2"/>
  <c r="E48" i="2"/>
  <c r="H33" i="2"/>
  <c r="H34" i="3"/>
  <c r="H32" i="3"/>
  <c r="H31" i="3"/>
  <c r="E43" i="3"/>
  <c r="H14" i="3"/>
  <c r="H17" i="3"/>
  <c r="H19" i="3"/>
  <c r="D43" i="14"/>
  <c r="H29" i="14"/>
  <c r="H29" i="13"/>
  <c r="H29" i="12"/>
  <c r="D43" i="12"/>
  <c r="E43" i="12"/>
  <c r="G43" i="12"/>
  <c r="D43" i="11"/>
  <c r="G41" i="11"/>
  <c r="G41" i="10"/>
  <c r="H29" i="10"/>
  <c r="E43" i="10"/>
  <c r="H29" i="9"/>
  <c r="D43" i="9"/>
  <c r="E43" i="9"/>
  <c r="F43" i="9"/>
  <c r="E43" i="8"/>
  <c r="G41" i="8"/>
  <c r="G41" i="7"/>
  <c r="G43" i="7" s="1"/>
  <c r="D43" i="7"/>
  <c r="E43" i="7"/>
  <c r="H30" i="2"/>
  <c r="F43" i="3"/>
  <c r="F41" i="2"/>
  <c r="G41" i="3"/>
  <c r="H41" i="3" s="1"/>
  <c r="H18" i="2"/>
  <c r="D43" i="3"/>
  <c r="E43" i="6"/>
  <c r="D41" i="2"/>
  <c r="E41" i="2"/>
  <c r="D26" i="2"/>
  <c r="F26" i="2"/>
  <c r="E26" i="2"/>
  <c r="G43" i="14"/>
  <c r="F43" i="14"/>
  <c r="G43" i="13"/>
  <c r="F43" i="13"/>
  <c r="F43" i="12"/>
  <c r="F43" i="11"/>
  <c r="F43" i="10"/>
  <c r="F43" i="8"/>
  <c r="F43" i="7"/>
  <c r="F43" i="6"/>
  <c r="C10" i="3"/>
  <c r="C11" i="3" s="1"/>
  <c r="G26" i="3"/>
  <c r="H26" i="3" s="1"/>
  <c r="C8" i="2"/>
  <c r="C9" i="2" s="1"/>
  <c r="E47" i="2" l="1"/>
  <c r="E68" i="2" s="1"/>
  <c r="F8" i="2" s="1"/>
  <c r="F10" i="2" s="1"/>
  <c r="F11" i="3"/>
  <c r="F10" i="3"/>
  <c r="G43" i="10"/>
  <c r="G43" i="9"/>
  <c r="G43" i="6"/>
  <c r="G43" i="11"/>
  <c r="G43" i="8"/>
  <c r="G43" i="3"/>
  <c r="H43" i="3" s="1"/>
  <c r="D43" i="2"/>
  <c r="G26" i="2"/>
  <c r="G41" i="2"/>
  <c r="H41" i="2" s="1"/>
  <c r="E43" i="2"/>
  <c r="F43" i="2"/>
  <c r="C10" i="2" l="1"/>
  <c r="C11" i="2" s="1"/>
  <c r="H26" i="2"/>
  <c r="F11" i="2"/>
  <c r="F9" i="2"/>
  <c r="G43" i="2"/>
  <c r="H43"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<sst xmlns="http://schemas.openxmlformats.org/spreadsheetml/2006/main" count="846" uniqueCount="76">
  <si>
    <t>Instructions</t>
  </si>
  <si>
    <t>Click here for instructions for this tab</t>
  </si>
  <si>
    <t>Cost Plus Fixed Fee</t>
  </si>
  <si>
    <t>Lump Sum</t>
  </si>
  <si>
    <t>Specified Rate</t>
  </si>
  <si>
    <t>Specified Rate/Unit Cost</t>
  </si>
  <si>
    <t>Line No.</t>
  </si>
  <si>
    <t>Amount</t>
  </si>
  <si>
    <t>Reporting (Month) Period</t>
  </si>
  <si>
    <t>Provider Name</t>
  </si>
  <si>
    <t>Contract Number</t>
  </si>
  <si>
    <t>PS Contract Number</t>
  </si>
  <si>
    <t>% to Date Paid per Subprovider</t>
  </si>
  <si>
    <t>Amount Paid this Reporting Period</t>
  </si>
  <si>
    <t>Total Executed WA Amount by Subprovider</t>
  </si>
  <si>
    <t>Contract Information</t>
  </si>
  <si>
    <t>Executed SA Totals to Date</t>
  </si>
  <si>
    <t>Total Contract Amount</t>
  </si>
  <si>
    <t>Contract Balance Remaining</t>
  </si>
  <si>
    <t>Total WA Amt Executed</t>
  </si>
  <si>
    <t>(Status Based on Total of Executed Work Authorizations Only)</t>
  </si>
  <si>
    <t>Amount 
Previously Paid</t>
  </si>
  <si>
    <t>Amount Paid 
to Date</t>
  </si>
  <si>
    <t>Total for Subproviders from All Work Authorizations</t>
  </si>
  <si>
    <t>Summary of Executed Supplemental Agreements</t>
  </si>
  <si>
    <t>Description</t>
  </si>
  <si>
    <t>Less Total Executed WAs
      (includes SWAs)</t>
  </si>
  <si>
    <t xml:space="preserve"> Total Amount Paid to the Prime Provider from the State for this Reporting Period (all WA's)</t>
  </si>
  <si>
    <t>Total</t>
  </si>
  <si>
    <t xml:space="preserve"> Total Amount Paid to the Prime Provider from the State for this Reporting Period</t>
  </si>
  <si>
    <t>Work Authorization Information</t>
  </si>
  <si>
    <t>Work Authorization Number</t>
  </si>
  <si>
    <t>Work Authorization Description</t>
  </si>
  <si>
    <t>Original WA Amount</t>
  </si>
  <si>
    <t>Summary of Executed 
        SWAs Total</t>
  </si>
  <si>
    <t>(Goals Based on Executed WA Value)</t>
  </si>
  <si>
    <r>
      <t xml:space="preserve">Information Below is for this Work Authorization Only </t>
    </r>
    <r>
      <rPr>
        <sz val="14"/>
        <rFont val="Arial"/>
        <family val="2"/>
      </rPr>
      <t>(Including Supplemental Work Authorizatons)</t>
    </r>
  </si>
  <si>
    <r>
      <t>Information Below Based on All Executed Work Authorizations</t>
    </r>
    <r>
      <rPr>
        <sz val="14"/>
        <rFont val="Arial"/>
        <family val="2"/>
      </rPr>
      <t xml:space="preserve"> (Including Supplemental Work Authorizatons)</t>
    </r>
  </si>
  <si>
    <t>Executed WA Amount by Subprovider</t>
  </si>
  <si>
    <t>Total for Subproviders from Work Authorization No. 1</t>
  </si>
  <si>
    <t>Summary of Executed Supplemental Work Authorizations</t>
  </si>
  <si>
    <t>Data Entry Cell</t>
  </si>
  <si>
    <t>Total for Subproviders from Work Authorization No. 10</t>
  </si>
  <si>
    <t>Total for Subproviders from Work Authorization No. 9</t>
  </si>
  <si>
    <t>Total for Subproviders from Work Authorization No. 8</t>
  </si>
  <si>
    <t>Total for Subproviders from Work Authorization No. 7</t>
  </si>
  <si>
    <t>Total for Subproviders from Work Authorization No. 6</t>
  </si>
  <si>
    <t>Total for Subproviders from Work Authorization No. 5</t>
  </si>
  <si>
    <t>Total for Subproviders from Work Authorization No. 4</t>
  </si>
  <si>
    <t>Total for Subproviders from Work Authorization No. 3</t>
  </si>
  <si>
    <t>Total for Subproviders from Work Authorization No. 2</t>
  </si>
  <si>
    <t>Total Executed WA Amount</t>
  </si>
  <si>
    <t>PS PO Number</t>
  </si>
  <si>
    <t>Total for Subproviders from Work Authorization No. 20</t>
  </si>
  <si>
    <t>Total for Subproviders from Work Authorization No. 19</t>
  </si>
  <si>
    <t>Total for Subproviders from Work Authorization No. 18</t>
  </si>
  <si>
    <t>Total for Subproviders from Work Authorization No. 17</t>
  </si>
  <si>
    <t>Total for Subproviders from Work Authorization No. 16</t>
  </si>
  <si>
    <t>Total for Subproviders from Work Authorization No. 15</t>
  </si>
  <si>
    <t>Total for Subproviders from Work Authorization No. 14</t>
  </si>
  <si>
    <t>Total for Subproviders from Work Authorization No. 13</t>
  </si>
  <si>
    <t>Total for Subproviders from Work Authorization No. 12</t>
  </si>
  <si>
    <t>Total for Subproviders from Work Authorization No. 11</t>
  </si>
  <si>
    <t>Original Contract Amount</t>
  </si>
  <si>
    <t>Summary of Executed Work Authorizations</t>
  </si>
  <si>
    <t>Contract Goal Type</t>
  </si>
  <si>
    <t>General Instructions and Information</t>
  </si>
  <si>
    <t/>
  </si>
  <si>
    <t>No.</t>
  </si>
  <si>
    <t xml:space="preserve">Work Authorization Subprovider Utilization Tracking Template </t>
  </si>
  <si>
    <t>(to support the completion of the monthly Progress Assessment Report(s) (DBE H-3 and HUB H-6)</t>
  </si>
  <si>
    <r>
      <t xml:space="preserve">A </t>
    </r>
    <r>
      <rPr>
        <b/>
        <sz val="11"/>
        <rFont val="Franklin Gothic Book"/>
        <family val="2"/>
      </rPr>
      <t>Yellow Cell</t>
    </r>
    <r>
      <rPr>
        <sz val="11"/>
        <rFont val="Franklin Gothic Book"/>
        <family val="2"/>
      </rPr>
      <t xml:space="preserve"> indicates that input from the Prime Provider is required. The remaining cells do not require input and are locked.</t>
    </r>
  </si>
  <si>
    <t>This subprovider utilization tracking template will assist in the monitoring of the HUB or DBE Work Authorization commitments and the overall contract commitment goal.</t>
  </si>
  <si>
    <t xml:space="preserve">Progress Assessment Reports (PAR) are entered monthly into the PS-CAMS Online Reporting System, and are to be completed from the perspective of the Total Contract. This subprovider utilization tracking template will assist in the completion of the PAR by combining all the separate WA payment details into one comprehensive contract payment report. </t>
  </si>
  <si>
    <t>If the contract has more than 20 work authorizations, contact PEPS Center of Excellence for an unlocked version of this spreadsheet.  The Prime provider will need to add WA sheets and update formulas on Contract Roll-up.</t>
  </si>
  <si>
    <t>Template Updated:  October 2022 - Version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</si>
</sst>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164" formatCode="&quot;$&quot;#,##0.00"/>
    <numFmt numFmtId="165" formatCode="000000000"/>
    <numFmt numFmtId="166" formatCode="000"/>
    <numFmt numFmtId="167" formatCode="[$-409]mmmm\ \ yyyy;@"/>
    <numFmt numFmtId="168" formatCode="[$-409]mm/yyyy;@"/>
  </numFmts>
  <fonts count="23" x14ac:knownFonts="1">
    <font>
      <sz val="11"/>
      <color theme="1"/>
      <name val="Calibri"/>
      <family val="2"/>
      <scheme val="minor"/>
    </font>
    <font>
      <sz val="11"/>
      <color theme="1"/>
      <name val="Calibri"/>
      <family val="2"/>
      <scheme val="minor"/>
    </font>
    <font>
      <sz val="10"/>
      <name val="Arial"/>
      <family val="2"/>
    </font>
    <font>
      <sz val="12"/>
      <name val="Arial"/>
      <family val="2"/>
    </font>
    <font>
      <sz val="12"/>
      <color rgb="FFFF0000"/>
      <name val="Arial"/>
      <family val="2"/>
    </font>
    <font>
      <b/>
      <sz val="14"/>
      <name val="Arial"/>
      <family val="2"/>
    </font>
    <font>
      <sz val="14"/>
      <name val="Arial"/>
      <family val="2"/>
    </font>
    <font>
      <sz val="16"/>
      <name val="Arial"/>
      <family val="2"/>
    </font>
    <font>
      <b/>
      <sz val="12"/>
      <name val="Arial"/>
      <family val="2"/>
    </font>
    <font>
      <u/>
      <sz val="10"/>
      <color theme="10"/>
      <name val="Arial"/>
      <family val="2"/>
    </font>
    <font>
      <u/>
      <sz val="20"/>
      <color theme="10"/>
      <name val="Arial"/>
      <family val="2"/>
    </font>
    <font>
      <sz val="11"/>
      <name val="Arial"/>
      <family val="2"/>
    </font>
    <font>
      <b/>
      <sz val="12"/>
      <color rgb="FFFF0000"/>
      <name val="Arial"/>
      <family val="2"/>
    </font>
    <font>
      <b/>
      <sz val="14"/>
      <color indexed="9"/>
      <name val="Arial"/>
      <family val="2"/>
    </font>
    <font>
      <sz val="13"/>
      <name val="Arial"/>
      <family val="2"/>
    </font>
    <font>
      <sz val="13"/>
      <color rgb="FFFF0000"/>
      <name val="Arial"/>
      <family val="2"/>
    </font>
    <font>
      <sz val="8"/>
      <name val="Calibri"/>
      <family val="2"/>
      <scheme val="minor"/>
    </font>
    <font>
      <sz val="14"/>
      <name val="Franklin Gothic Book"/>
      <family val="2"/>
    </font>
    <font>
      <sz val="10"/>
      <name val="Franklin Gothic Book"/>
      <family val="2"/>
    </font>
    <font>
      <b/>
      <sz val="12"/>
      <color theme="4"/>
      <name val="Franklin Gothic Book"/>
      <family val="2"/>
    </font>
    <font>
      <b/>
      <sz val="10"/>
      <name val="Franklin Gothic Book"/>
      <family val="2"/>
    </font>
    <font>
      <b/>
      <sz val="11"/>
      <name val="Franklin Gothic Book"/>
      <family val="2"/>
    </font>
    <font>
      <sz val="11"/>
      <name val="Franklin Gothic Book"/>
      <family val="2"/>
    </font>
  </fonts>
  <fills count="6">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24">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5">
    <xf numFmtId="0" fontId="0" fillId="0" borderId="0"/>
    <xf numFmtId="0" fontId="2" fillId="0" borderId="0"/>
    <xf numFmtId="0" fontId="9" fillId="0" borderId="0" applyNumberFormat="0" applyFill="0" applyBorder="0" applyAlignment="0" applyProtection="0"/>
    <xf numFmtId="0" fontId="2" fillId="0" borderId="0"/>
    <xf numFmtId="0" fontId="1" fillId="0" borderId="0"/>
  </cellStyleXfs>
  <cellXfs count="178">
    <xf numFmtId="0" fontId="0" fillId="0" borderId="0" xfId="0"/>
    <xf numFmtId="168" fontId="14" fillId="0" borderId="2" xfId="1" applyNumberFormat="1" applyFont="1" applyBorder="1" applyAlignment="1" applyProtection="1">
      <alignment horizontal="center" vertical="center"/>
      <protection locked="0"/>
    </xf>
    <xf numFmtId="8" fontId="3" fillId="0" borderId="4" xfId="1" applyNumberFormat="1" applyFont="1" applyBorder="1" applyAlignment="1" applyProtection="1">
      <alignment horizontal="center" vertical="center" wrapText="1"/>
      <protection locked="0"/>
    </xf>
    <xf numFmtId="8" fontId="3" fillId="0" borderId="2" xfId="1" applyNumberFormat="1" applyFont="1" applyBorder="1" applyAlignment="1" applyProtection="1">
      <alignment horizontal="center" vertical="center" wrapText="1"/>
      <protection locked="0"/>
    </xf>
    <xf numFmtId="0" fontId="3" fillId="0" borderId="0" xfId="1" applyFont="1" applyAlignment="1" applyProtection="1">
      <alignment vertical="center"/>
    </xf>
    <xf numFmtId="0" fontId="14" fillId="0" borderId="2" xfId="1" applyFont="1" applyBorder="1" applyAlignment="1" applyProtection="1">
      <alignment vertical="center"/>
    </xf>
    <xf numFmtId="164" fontId="3" fillId="0" borderId="0" xfId="1" applyNumberFormat="1" applyFont="1" applyAlignment="1" applyProtection="1">
      <alignment vertical="center"/>
    </xf>
    <xf numFmtId="0" fontId="4" fillId="0" borderId="0" xfId="1" applyFont="1" applyAlignment="1" applyProtection="1">
      <alignment vertical="center"/>
    </xf>
    <xf numFmtId="0" fontId="7" fillId="0" borderId="0" xfId="1" applyFont="1" applyAlignment="1" applyProtection="1">
      <alignment vertical="center"/>
    </xf>
    <xf numFmtId="0" fontId="3" fillId="2" borderId="0" xfId="0" applyFont="1" applyFill="1" applyAlignment="1" applyProtection="1">
      <alignment vertical="center"/>
    </xf>
    <xf numFmtId="0" fontId="7" fillId="0" borderId="0" xfId="0" applyFont="1" applyAlignment="1" applyProtection="1">
      <alignment vertical="center"/>
    </xf>
    <xf numFmtId="0" fontId="14" fillId="0" borderId="2" xfId="1" applyFont="1" applyBorder="1" applyAlignment="1" applyProtection="1">
      <alignment horizontal="center" vertical="center"/>
    </xf>
    <xf numFmtId="0" fontId="10" fillId="0" borderId="0" xfId="2" applyFont="1" applyAlignment="1" applyProtection="1">
      <alignment horizontal="right" vertical="center"/>
    </xf>
    <xf numFmtId="0" fontId="8" fillId="0" borderId="0" xfId="1" applyFont="1" applyAlignment="1" applyProtection="1">
      <alignment horizontal="center" vertical="center"/>
    </xf>
    <xf numFmtId="0" fontId="11" fillId="0" borderId="0" xfId="1" applyFont="1" applyAlignment="1" applyProtection="1">
      <alignment vertical="center"/>
    </xf>
    <xf numFmtId="0" fontId="2" fillId="0" borderId="0" xfId="1" applyAlignment="1" applyProtection="1">
      <alignment vertical="center"/>
    </xf>
    <xf numFmtId="0" fontId="3" fillId="0" borderId="2" xfId="1" applyFont="1" applyBorder="1" applyAlignment="1" applyProtection="1">
      <alignment vertical="center" wrapText="1"/>
    </xf>
    <xf numFmtId="0" fontId="12" fillId="0" borderId="0" xfId="1" applyFont="1" applyAlignment="1" applyProtection="1">
      <alignment vertical="center"/>
    </xf>
    <xf numFmtId="0" fontId="3" fillId="0" borderId="0" xfId="1" applyFont="1" applyProtection="1"/>
    <xf numFmtId="164" fontId="3" fillId="0" borderId="0" xfId="1" applyNumberFormat="1" applyFont="1" applyProtection="1"/>
    <xf numFmtId="0" fontId="6" fillId="0" borderId="0" xfId="1" applyFont="1" applyAlignment="1" applyProtection="1">
      <alignment vertical="center"/>
    </xf>
    <xf numFmtId="164" fontId="6" fillId="0" borderId="0" xfId="1" applyNumberFormat="1" applyFont="1" applyAlignment="1" applyProtection="1">
      <alignment vertical="center"/>
    </xf>
    <xf numFmtId="0" fontId="5" fillId="0" borderId="4" xfId="1" applyFont="1" applyBorder="1" applyAlignment="1" applyProtection="1">
      <alignment horizontal="center" vertical="center" wrapText="1"/>
    </xf>
    <xf numFmtId="0" fontId="8" fillId="0" borderId="0" xfId="1" applyFont="1" applyAlignment="1" applyProtection="1">
      <alignment vertical="center"/>
    </xf>
    <xf numFmtId="0" fontId="8" fillId="0" borderId="0" xfId="1" applyFont="1" applyAlignment="1" applyProtection="1">
      <alignment vertical="center" wrapText="1"/>
    </xf>
    <xf numFmtId="164" fontId="8" fillId="0" borderId="0" xfId="1" applyNumberFormat="1" applyFont="1" applyAlignment="1" applyProtection="1">
      <alignment vertical="center" wrapText="1"/>
    </xf>
    <xf numFmtId="164" fontId="8" fillId="0" borderId="0" xfId="1" applyNumberFormat="1" applyFont="1" applyAlignment="1" applyProtection="1">
      <alignment vertical="center"/>
    </xf>
    <xf numFmtId="0" fontId="8" fillId="0" borderId="8" xfId="1" applyFont="1" applyBorder="1" applyAlignment="1" applyProtection="1">
      <alignment horizontal="center" vertical="center"/>
    </xf>
    <xf numFmtId="0" fontId="8" fillId="0" borderId="9" xfId="1" applyFont="1" applyBorder="1" applyAlignment="1" applyProtection="1">
      <alignment horizontal="center" vertical="center"/>
    </xf>
    <xf numFmtId="0" fontId="3" fillId="0" borderId="4" xfId="1" applyFont="1" applyBorder="1" applyAlignment="1" applyProtection="1">
      <alignment horizontal="center" vertical="center" wrapText="1"/>
    </xf>
    <xf numFmtId="8" fontId="3" fillId="0" borderId="4" xfId="1" applyNumberFormat="1" applyFont="1" applyBorder="1" applyAlignment="1" applyProtection="1">
      <alignment horizontal="center" vertical="center"/>
    </xf>
    <xf numFmtId="10" fontId="3" fillId="0" borderId="4" xfId="1" applyNumberFormat="1" applyFont="1" applyBorder="1" applyAlignment="1" applyProtection="1">
      <alignment horizontal="center" vertical="center" wrapText="1"/>
    </xf>
    <xf numFmtId="166" fontId="3" fillId="0" borderId="0" xfId="1" applyNumberFormat="1" applyFont="1" applyAlignment="1" applyProtection="1">
      <alignment horizontal="center" vertical="center"/>
    </xf>
    <xf numFmtId="0" fontId="3" fillId="0" borderId="0" xfId="1" applyFont="1" applyAlignment="1" applyProtection="1">
      <alignment horizontal="center" vertical="center"/>
    </xf>
    <xf numFmtId="164" fontId="3" fillId="0" borderId="0" xfId="1" applyNumberFormat="1" applyFont="1" applyAlignment="1" applyProtection="1">
      <alignment horizontal="center" vertical="center"/>
    </xf>
    <xf numFmtId="0" fontId="3" fillId="0" borderId="10" xfId="1" applyFont="1" applyBorder="1" applyAlignment="1" applyProtection="1">
      <alignment horizontal="center" vertical="center"/>
    </xf>
    <xf numFmtId="0" fontId="3" fillId="0" borderId="11" xfId="1" applyFont="1" applyBorder="1" applyAlignment="1" applyProtection="1">
      <alignment horizontal="center" vertical="center"/>
    </xf>
    <xf numFmtId="0" fontId="3" fillId="0" borderId="12" xfId="1" applyFont="1" applyBorder="1" applyAlignment="1" applyProtection="1">
      <alignment horizontal="center" vertical="center"/>
    </xf>
    <xf numFmtId="0" fontId="3" fillId="0" borderId="13" xfId="1" applyFont="1" applyBorder="1" applyAlignment="1" applyProtection="1">
      <alignment horizontal="center" vertical="center"/>
    </xf>
    <xf numFmtId="0" fontId="3" fillId="5" borderId="12" xfId="1" applyFont="1" applyFill="1" applyBorder="1" applyAlignment="1" applyProtection="1">
      <alignment horizontal="center" vertical="center"/>
    </xf>
    <xf numFmtId="0" fontId="3" fillId="5" borderId="13" xfId="1" applyFont="1" applyFill="1" applyBorder="1" applyAlignment="1" applyProtection="1">
      <alignment horizontal="center" vertical="center"/>
    </xf>
    <xf numFmtId="0" fontId="3" fillId="0" borderId="2" xfId="1" applyFont="1" applyFill="1" applyBorder="1" applyAlignment="1" applyProtection="1">
      <alignment vertical="center" wrapText="1"/>
    </xf>
    <xf numFmtId="0" fontId="3" fillId="0" borderId="5" xfId="1" applyFont="1" applyFill="1" applyBorder="1" applyAlignment="1" applyProtection="1">
      <alignment vertical="center" wrapText="1"/>
    </xf>
    <xf numFmtId="0" fontId="3" fillId="0" borderId="3" xfId="1" applyFont="1" applyFill="1" applyBorder="1" applyAlignment="1" applyProtection="1">
      <alignment vertical="center" wrapText="1"/>
    </xf>
    <xf numFmtId="0" fontId="3" fillId="0" borderId="0" xfId="1" applyFont="1" applyAlignment="1" applyProtection="1">
      <alignment horizontal="center" vertical="center" wrapText="1"/>
    </xf>
    <xf numFmtId="0" fontId="3" fillId="0" borderId="14" xfId="1" applyFont="1" applyBorder="1" applyAlignment="1" applyProtection="1">
      <alignment horizontal="center" vertical="center" wrapText="1"/>
    </xf>
    <xf numFmtId="0" fontId="13" fillId="0" borderId="14" xfId="1" applyFont="1" applyBorder="1" applyAlignment="1" applyProtection="1">
      <alignment horizontal="center" vertical="center"/>
    </xf>
    <xf numFmtId="164" fontId="8" fillId="0" borderId="14" xfId="1" applyNumberFormat="1" applyFont="1" applyBorder="1" applyAlignment="1" applyProtection="1">
      <alignment horizontal="center" vertical="center" wrapText="1"/>
    </xf>
    <xf numFmtId="0" fontId="8" fillId="4" borderId="4" xfId="1" applyFont="1" applyFill="1" applyBorder="1" applyAlignment="1" applyProtection="1">
      <alignment horizontal="center" vertical="center" wrapText="1"/>
    </xf>
    <xf numFmtId="8" fontId="3" fillId="0" borderId="4" xfId="1" applyNumberFormat="1" applyFont="1" applyBorder="1" applyAlignment="1" applyProtection="1">
      <alignment horizontal="center" vertical="center" wrapText="1"/>
    </xf>
    <xf numFmtId="167" fontId="8" fillId="0" borderId="0" xfId="1" applyNumberFormat="1" applyFont="1" applyAlignment="1" applyProtection="1">
      <alignment horizontal="right" vertical="center"/>
    </xf>
    <xf numFmtId="167" fontId="8" fillId="0" borderId="0" xfId="1" applyNumberFormat="1" applyFont="1" applyAlignment="1" applyProtection="1">
      <alignment vertical="center"/>
    </xf>
    <xf numFmtId="0" fontId="8" fillId="0" borderId="4" xfId="1" applyFont="1" applyBorder="1" applyAlignment="1" applyProtection="1">
      <alignment horizontal="center" vertical="center" wrapText="1"/>
    </xf>
    <xf numFmtId="8" fontId="8" fillId="0" borderId="4" xfId="1" applyNumberFormat="1" applyFont="1" applyBorder="1" applyAlignment="1" applyProtection="1">
      <alignment horizontal="center" vertical="center" wrapText="1"/>
    </xf>
    <xf numFmtId="0" fontId="3" fillId="0" borderId="0" xfId="1" applyFont="1" applyAlignment="1" applyProtection="1">
      <alignment horizontal="justify" vertical="center"/>
    </xf>
    <xf numFmtId="0" fontId="8" fillId="0" borderId="0" xfId="1" applyFont="1" applyAlignment="1" applyProtection="1">
      <alignment horizontal="left" vertical="center"/>
    </xf>
    <xf numFmtId="8" fontId="3" fillId="0" borderId="2" xfId="1" applyNumberFormat="1" applyFont="1" applyBorder="1" applyAlignment="1" applyProtection="1">
      <alignment horizontal="center" vertical="center" wrapText="1"/>
    </xf>
    <xf numFmtId="8" fontId="3" fillId="0" borderId="5" xfId="1" applyNumberFormat="1" applyFont="1" applyFill="1" applyBorder="1" applyAlignment="1" applyProtection="1">
      <alignment horizontal="center" vertical="center" wrapText="1"/>
    </xf>
    <xf numFmtId="0" fontId="8" fillId="0" borderId="0" xfId="1" applyFont="1" applyFill="1" applyBorder="1" applyAlignment="1" applyProtection="1">
      <alignment horizontal="center" vertical="center" wrapText="1"/>
    </xf>
    <xf numFmtId="8" fontId="3" fillId="0" borderId="0" xfId="1" applyNumberFormat="1" applyFont="1" applyFill="1" applyBorder="1" applyAlignment="1" applyProtection="1">
      <alignment vertical="center" wrapText="1"/>
    </xf>
    <xf numFmtId="0" fontId="3" fillId="0" borderId="0" xfId="1" applyFont="1" applyFill="1" applyBorder="1" applyAlignment="1" applyProtection="1">
      <alignment vertical="center" wrapText="1"/>
    </xf>
    <xf numFmtId="0" fontId="3" fillId="0" borderId="1" xfId="1" applyFont="1" applyFill="1" applyBorder="1" applyAlignment="1" applyProtection="1">
      <alignment vertical="center" wrapText="1"/>
    </xf>
    <xf numFmtId="8" fontId="8" fillId="0" borderId="0" xfId="1" applyNumberFormat="1" applyFont="1" applyBorder="1" applyAlignment="1" applyProtection="1">
      <alignment vertical="center" wrapText="1"/>
    </xf>
    <xf numFmtId="0" fontId="8" fillId="0" borderId="2" xfId="1" applyFont="1" applyBorder="1" applyAlignment="1" applyProtection="1">
      <alignment horizontal="center" vertical="center" wrapText="1"/>
    </xf>
    <xf numFmtId="0" fontId="14" fillId="0" borderId="2" xfId="1" applyNumberFormat="1" applyFont="1" applyBorder="1" applyAlignment="1" applyProtection="1">
      <alignment horizontal="center" vertical="center"/>
    </xf>
    <xf numFmtId="0" fontId="8" fillId="4" borderId="20" xfId="1" applyFont="1" applyFill="1" applyBorder="1" applyAlignment="1" applyProtection="1">
      <alignment horizontal="center" vertical="center" wrapText="1"/>
    </xf>
    <xf numFmtId="8" fontId="3" fillId="0" borderId="20" xfId="1" applyNumberFormat="1" applyFont="1" applyBorder="1" applyAlignment="1" applyProtection="1">
      <alignment horizontal="center" vertical="center" wrapText="1"/>
    </xf>
    <xf numFmtId="8" fontId="8" fillId="0" borderId="2" xfId="1" applyNumberFormat="1" applyFont="1" applyBorder="1" applyAlignment="1" applyProtection="1">
      <alignment vertical="center" wrapText="1"/>
    </xf>
    <xf numFmtId="0" fontId="3" fillId="3" borderId="2" xfId="1" applyFont="1" applyFill="1" applyBorder="1" applyAlignment="1" applyProtection="1">
      <alignment vertical="center"/>
    </xf>
    <xf numFmtId="0" fontId="8" fillId="4" borderId="2" xfId="1" applyFont="1" applyFill="1" applyBorder="1" applyAlignment="1" applyProtection="1">
      <alignment horizontal="center" vertical="center" wrapText="1"/>
    </xf>
    <xf numFmtId="0" fontId="3" fillId="0" borderId="2" xfId="1" applyFont="1" applyBorder="1" applyAlignment="1" applyProtection="1">
      <alignment horizontal="center" vertical="center" wrapText="1"/>
    </xf>
    <xf numFmtId="8" fontId="8" fillId="0" borderId="21" xfId="1" applyNumberFormat="1" applyFont="1" applyBorder="1" applyAlignment="1" applyProtection="1">
      <alignment horizontal="center" vertical="center" wrapText="1"/>
    </xf>
    <xf numFmtId="168" fontId="14" fillId="0" borderId="2" xfId="1" applyNumberFormat="1" applyFont="1" applyBorder="1" applyAlignment="1" applyProtection="1">
      <alignment horizontal="center" vertical="center"/>
    </xf>
    <xf numFmtId="0" fontId="14" fillId="0" borderId="4" xfId="1" applyFont="1" applyBorder="1" applyAlignment="1" applyProtection="1">
      <alignment vertical="center"/>
    </xf>
    <xf numFmtId="8" fontId="8" fillId="0" borderId="21" xfId="1" applyNumberFormat="1" applyFont="1" applyBorder="1" applyAlignment="1" applyProtection="1">
      <alignment horizontal="center" vertical="center" wrapText="1"/>
    </xf>
    <xf numFmtId="0" fontId="17" fillId="0" borderId="0" xfId="1" applyFont="1" applyFill="1" applyBorder="1" applyAlignment="1">
      <alignment horizontal="center"/>
    </xf>
    <xf numFmtId="0" fontId="18" fillId="0" borderId="0" xfId="1" applyFont="1" applyFill="1" applyBorder="1" applyAlignment="1"/>
    <xf numFmtId="0" fontId="18" fillId="0" borderId="0" xfId="1" applyFont="1" applyFill="1" applyBorder="1" applyAlignment="1">
      <alignment horizontal="center"/>
    </xf>
    <xf numFmtId="0" fontId="19" fillId="0" borderId="0" xfId="1" applyFont="1" applyFill="1" applyBorder="1" applyAlignment="1">
      <alignment horizontal="left"/>
    </xf>
    <xf numFmtId="0" fontId="22" fillId="0" borderId="0" xfId="1" applyFont="1" applyFill="1" applyBorder="1" applyAlignment="1">
      <alignment horizontal="left" wrapText="1"/>
    </xf>
    <xf numFmtId="0" fontId="18" fillId="0" borderId="0" xfId="1" applyFont="1" applyFill="1" applyBorder="1" applyAlignment="1">
      <alignment horizontal="left"/>
    </xf>
    <xf numFmtId="0" fontId="22" fillId="0" borderId="0" xfId="1" applyFont="1" applyFill="1" applyBorder="1" applyAlignment="1">
      <alignment horizontal="left" vertical="center" wrapText="1"/>
    </xf>
    <xf numFmtId="0" fontId="22" fillId="0" borderId="0" xfId="1" applyFont="1" applyFill="1" applyBorder="1" applyAlignment="1">
      <alignment horizontal="left"/>
    </xf>
    <xf numFmtId="0" fontId="18" fillId="0" borderId="0" xfId="1" applyFont="1" applyFill="1" applyBorder="1" applyAlignment="1">
      <alignment vertical="top"/>
    </xf>
    <xf numFmtId="0" fontId="20" fillId="0" borderId="0" xfId="1" applyFont="1" applyFill="1" applyBorder="1" applyAlignment="1"/>
    <xf numFmtId="0" fontId="3" fillId="0" borderId="2" xfId="1" applyNumberFormat="1" applyFont="1" applyBorder="1" applyAlignment="1" applyProtection="1">
      <alignment horizontal="left" vertical="center" wrapText="1"/>
      <protection locked="0"/>
    </xf>
    <xf numFmtId="0" fontId="3" fillId="0" borderId="3" xfId="1" applyNumberFormat="1" applyFont="1" applyBorder="1" applyAlignment="1" applyProtection="1">
      <alignment horizontal="left" vertical="center" wrapText="1"/>
      <protection locked="0"/>
    </xf>
    <xf numFmtId="0" fontId="8" fillId="0" borderId="2" xfId="1" applyNumberFormat="1" applyFont="1" applyBorder="1" applyAlignment="1" applyProtection="1">
      <alignment horizontal="center" vertical="center" wrapText="1"/>
    </xf>
    <xf numFmtId="0" fontId="8" fillId="0" borderId="3" xfId="1" applyNumberFormat="1" applyFont="1" applyBorder="1" applyAlignment="1" applyProtection="1">
      <alignment horizontal="center" vertical="center" wrapText="1"/>
    </xf>
    <xf numFmtId="0" fontId="8" fillId="0" borderId="2" xfId="1" applyFont="1" applyBorder="1" applyAlignment="1" applyProtection="1">
      <alignment horizontal="center" vertical="center" wrapText="1"/>
    </xf>
    <xf numFmtId="0" fontId="8" fillId="0" borderId="5" xfId="1" applyFont="1" applyBorder="1" applyAlignment="1" applyProtection="1">
      <alignment horizontal="center" vertical="center" wrapText="1"/>
    </xf>
    <xf numFmtId="0" fontId="8" fillId="0" borderId="3" xfId="1" applyFont="1" applyBorder="1" applyAlignment="1" applyProtection="1">
      <alignment horizontal="center" vertical="center" wrapText="1"/>
    </xf>
    <xf numFmtId="0" fontId="5" fillId="3" borderId="20" xfId="1" applyFont="1" applyFill="1" applyBorder="1" applyAlignment="1" applyProtection="1">
      <alignment horizontal="center" vertical="center"/>
    </xf>
    <xf numFmtId="0" fontId="5" fillId="3" borderId="4" xfId="1" applyFont="1" applyFill="1" applyBorder="1" applyAlignment="1" applyProtection="1">
      <alignment horizontal="center" vertical="center"/>
    </xf>
    <xf numFmtId="0" fontId="5" fillId="3" borderId="23" xfId="1" applyFont="1" applyFill="1" applyBorder="1" applyAlignment="1" applyProtection="1">
      <alignment horizontal="center" vertical="center"/>
    </xf>
    <xf numFmtId="10" fontId="14" fillId="0" borderId="4" xfId="1" applyNumberFormat="1" applyFont="1" applyBorder="1" applyAlignment="1" applyProtection="1">
      <alignment horizontal="left" vertical="center"/>
      <protection locked="0"/>
    </xf>
    <xf numFmtId="0" fontId="3" fillId="0" borderId="4" xfId="1" applyFont="1" applyBorder="1" applyAlignment="1" applyProtection="1">
      <alignment horizontal="left" vertical="center"/>
    </xf>
    <xf numFmtId="8" fontId="14" fillId="0" borderId="2" xfId="1" applyNumberFormat="1" applyFont="1" applyBorder="1" applyAlignment="1" applyProtection="1">
      <alignment horizontal="center" vertical="center"/>
    </xf>
    <xf numFmtId="8" fontId="14" fillId="0" borderId="3" xfId="1" applyNumberFormat="1" applyFont="1" applyBorder="1" applyAlignment="1" applyProtection="1">
      <alignment horizontal="center" vertical="center"/>
    </xf>
    <xf numFmtId="0" fontId="14" fillId="0" borderId="2" xfId="1" applyNumberFormat="1" applyFont="1" applyBorder="1" applyAlignment="1" applyProtection="1">
      <alignment horizontal="left" vertical="center" wrapText="1"/>
      <protection locked="0"/>
    </xf>
    <xf numFmtId="0" fontId="14" fillId="0" borderId="5" xfId="1" applyNumberFormat="1" applyFont="1" applyBorder="1" applyAlignment="1" applyProtection="1">
      <alignment horizontal="left" vertical="center" wrapText="1"/>
      <protection locked="0"/>
    </xf>
    <xf numFmtId="0" fontId="14" fillId="0" borderId="3" xfId="1" applyNumberFormat="1" applyFont="1" applyBorder="1" applyAlignment="1" applyProtection="1">
      <alignment horizontal="left" vertical="center" wrapText="1"/>
      <protection locked="0"/>
    </xf>
    <xf numFmtId="0" fontId="14" fillId="0" borderId="2" xfId="1" applyNumberFormat="1" applyFont="1" applyBorder="1" applyAlignment="1" applyProtection="1">
      <alignment horizontal="left" vertical="center"/>
      <protection locked="0"/>
    </xf>
    <xf numFmtId="0" fontId="14" fillId="0" borderId="5" xfId="1" applyNumberFormat="1" applyFont="1" applyBorder="1" applyAlignment="1" applyProtection="1">
      <alignment horizontal="left" vertical="center"/>
      <protection locked="0"/>
    </xf>
    <xf numFmtId="0" fontId="14" fillId="0" borderId="3" xfId="1" applyNumberFormat="1" applyFont="1" applyBorder="1" applyAlignment="1" applyProtection="1">
      <alignment horizontal="left" vertical="center"/>
      <protection locked="0"/>
    </xf>
    <xf numFmtId="0" fontId="14" fillId="0" borderId="2" xfId="1" applyFont="1" applyBorder="1" applyAlignment="1" applyProtection="1">
      <alignment horizontal="left" vertical="center"/>
    </xf>
    <xf numFmtId="0" fontId="14" fillId="0" borderId="5" xfId="1" applyFont="1" applyBorder="1" applyAlignment="1" applyProtection="1">
      <alignment horizontal="left" vertical="center"/>
    </xf>
    <xf numFmtId="0" fontId="3" fillId="0" borderId="2" xfId="1" applyNumberFormat="1" applyFont="1" applyBorder="1" applyAlignment="1" applyProtection="1">
      <alignment horizontal="left" vertical="center" wrapText="1"/>
    </xf>
    <xf numFmtId="0" fontId="3" fillId="0" borderId="5" xfId="1" applyNumberFormat="1" applyFont="1" applyBorder="1" applyAlignment="1" applyProtection="1">
      <alignment horizontal="left" vertical="center" wrapText="1"/>
    </xf>
    <xf numFmtId="0" fontId="3" fillId="0" borderId="3" xfId="1" applyNumberFormat="1" applyFont="1" applyBorder="1" applyAlignment="1" applyProtection="1">
      <alignment horizontal="left" vertical="center" wrapText="1"/>
    </xf>
    <xf numFmtId="0" fontId="3" fillId="0" borderId="2" xfId="1" applyFont="1" applyBorder="1" applyAlignment="1" applyProtection="1">
      <alignment horizontal="left" vertical="center" wrapText="1"/>
    </xf>
    <xf numFmtId="0" fontId="3" fillId="0" borderId="5" xfId="1" applyFont="1" applyBorder="1" applyAlignment="1" applyProtection="1">
      <alignment horizontal="left" vertical="center" wrapText="1"/>
    </xf>
    <xf numFmtId="8" fontId="14" fillId="0" borderId="4" xfId="1" applyNumberFormat="1" applyFont="1" applyBorder="1" applyAlignment="1" applyProtection="1">
      <alignment horizontal="center" vertical="center"/>
    </xf>
    <xf numFmtId="10" fontId="14" fillId="0" borderId="4" xfId="1" applyNumberFormat="1" applyFont="1" applyBorder="1" applyAlignment="1" applyProtection="1">
      <alignment horizontal="center" vertical="center"/>
    </xf>
    <xf numFmtId="0" fontId="3" fillId="0" borderId="2" xfId="1" applyFont="1" applyBorder="1" applyAlignment="1" applyProtection="1">
      <alignment horizontal="left" vertical="center"/>
    </xf>
    <xf numFmtId="0" fontId="3" fillId="0" borderId="5" xfId="1" applyFont="1" applyBorder="1" applyAlignment="1" applyProtection="1">
      <alignment horizontal="left" vertical="center"/>
    </xf>
    <xf numFmtId="8" fontId="14" fillId="0" borderId="2" xfId="1" applyNumberFormat="1" applyFont="1" applyBorder="1" applyAlignment="1" applyProtection="1">
      <alignment horizontal="center" vertical="center"/>
      <protection locked="0"/>
    </xf>
    <xf numFmtId="8" fontId="14" fillId="0" borderId="3" xfId="1" applyNumberFormat="1" applyFont="1" applyBorder="1" applyAlignment="1" applyProtection="1">
      <alignment horizontal="center" vertical="center"/>
      <protection locked="0"/>
    </xf>
    <xf numFmtId="0" fontId="15" fillId="0" borderId="0" xfId="1" applyFont="1" applyAlignment="1" applyProtection="1">
      <alignment horizontal="right" vertical="center"/>
    </xf>
    <xf numFmtId="0" fontId="15" fillId="0" borderId="1" xfId="1" applyFont="1" applyBorder="1" applyAlignment="1" applyProtection="1">
      <alignment horizontal="right" vertical="center"/>
    </xf>
    <xf numFmtId="0" fontId="8" fillId="4" borderId="4" xfId="1" applyFont="1" applyFill="1" applyBorder="1" applyAlignment="1" applyProtection="1">
      <alignment horizontal="center" vertical="center" wrapText="1"/>
    </xf>
    <xf numFmtId="0" fontId="8" fillId="4" borderId="23" xfId="1" applyFont="1" applyFill="1" applyBorder="1" applyAlignment="1" applyProtection="1">
      <alignment horizontal="center" vertical="center" wrapText="1"/>
    </xf>
    <xf numFmtId="49" fontId="3" fillId="0" borderId="4" xfId="1" applyNumberFormat="1" applyFont="1" applyBorder="1" applyAlignment="1" applyProtection="1">
      <alignment horizontal="left" vertical="center" wrapText="1"/>
      <protection locked="0"/>
    </xf>
    <xf numFmtId="49" fontId="3" fillId="0" borderId="23" xfId="1" applyNumberFormat="1" applyFont="1" applyBorder="1" applyAlignment="1" applyProtection="1">
      <alignment horizontal="left" vertical="center" wrapText="1"/>
      <protection locked="0"/>
    </xf>
    <xf numFmtId="8" fontId="14" fillId="0" borderId="4" xfId="1" applyNumberFormat="1" applyFont="1" applyBorder="1" applyAlignment="1" applyProtection="1">
      <alignment horizontal="left" vertical="center"/>
    </xf>
    <xf numFmtId="0" fontId="3" fillId="0" borderId="4" xfId="1" applyFont="1" applyBorder="1" applyAlignment="1" applyProtection="1">
      <alignment horizontal="left" vertical="center" wrapText="1"/>
    </xf>
    <xf numFmtId="0" fontId="6" fillId="3" borderId="17" xfId="1" applyFont="1" applyFill="1" applyBorder="1" applyAlignment="1" applyProtection="1">
      <alignment horizontal="center" vertical="center"/>
    </xf>
    <xf numFmtId="0" fontId="6" fillId="3" borderId="19" xfId="1" applyFont="1" applyFill="1" applyBorder="1" applyAlignment="1" applyProtection="1">
      <alignment horizontal="center" vertical="center"/>
    </xf>
    <xf numFmtId="0" fontId="6" fillId="3" borderId="18" xfId="1" applyFont="1" applyFill="1" applyBorder="1" applyAlignment="1" applyProtection="1">
      <alignment horizontal="center" vertical="center"/>
    </xf>
    <xf numFmtId="0" fontId="5" fillId="3" borderId="15" xfId="1" applyFont="1" applyFill="1" applyBorder="1" applyAlignment="1" applyProtection="1">
      <alignment horizontal="center" vertical="center"/>
    </xf>
    <xf numFmtId="0" fontId="5" fillId="3" borderId="14" xfId="1" applyFont="1" applyFill="1" applyBorder="1" applyAlignment="1" applyProtection="1">
      <alignment horizontal="center" vertical="center"/>
    </xf>
    <xf numFmtId="0" fontId="5" fillId="3" borderId="16" xfId="1" applyFont="1" applyFill="1" applyBorder="1" applyAlignment="1" applyProtection="1">
      <alignment horizontal="center" vertical="center"/>
    </xf>
    <xf numFmtId="0" fontId="5" fillId="3" borderId="2" xfId="1" applyFont="1" applyFill="1" applyBorder="1" applyAlignment="1" applyProtection="1">
      <alignment horizontal="center" vertical="center"/>
    </xf>
    <xf numFmtId="0" fontId="5" fillId="3" borderId="5" xfId="1" applyFont="1" applyFill="1" applyBorder="1" applyAlignment="1" applyProtection="1">
      <alignment horizontal="center" vertical="center"/>
    </xf>
    <xf numFmtId="0" fontId="5" fillId="3" borderId="3" xfId="1" applyFont="1" applyFill="1" applyBorder="1" applyAlignment="1" applyProtection="1">
      <alignment horizontal="center" vertical="center"/>
    </xf>
    <xf numFmtId="0" fontId="14" fillId="0" borderId="2" xfId="1" applyFont="1" applyBorder="1" applyAlignment="1" applyProtection="1">
      <alignment horizontal="left" vertical="center" wrapText="1"/>
    </xf>
    <xf numFmtId="0" fontId="14" fillId="0" borderId="5" xfId="1" applyFont="1" applyBorder="1" applyAlignment="1" applyProtection="1">
      <alignment horizontal="left" vertical="center" wrapText="1"/>
    </xf>
    <xf numFmtId="0" fontId="5" fillId="0" borderId="2" xfId="1" applyFont="1" applyBorder="1" applyAlignment="1" applyProtection="1">
      <alignment horizontal="center" vertical="center" wrapText="1"/>
    </xf>
    <xf numFmtId="0" fontId="5" fillId="0" borderId="3" xfId="1" applyFont="1" applyBorder="1" applyAlignment="1" applyProtection="1">
      <alignment horizontal="center" vertical="center" wrapText="1"/>
    </xf>
    <xf numFmtId="165" fontId="3" fillId="0" borderId="2" xfId="1" applyNumberFormat="1" applyFont="1" applyFill="1" applyBorder="1" applyAlignment="1" applyProtection="1">
      <alignment horizontal="center" vertical="center"/>
    </xf>
    <xf numFmtId="165" fontId="3" fillId="0" borderId="5" xfId="1" applyNumberFormat="1" applyFont="1" applyFill="1" applyBorder="1" applyAlignment="1" applyProtection="1">
      <alignment horizontal="center" vertical="center"/>
    </xf>
    <xf numFmtId="165" fontId="3" fillId="0" borderId="3" xfId="1" applyNumberFormat="1" applyFont="1" applyFill="1" applyBorder="1" applyAlignment="1" applyProtection="1">
      <alignment horizontal="center" vertical="center"/>
    </xf>
    <xf numFmtId="8" fontId="8" fillId="0" borderId="21" xfId="1" applyNumberFormat="1" applyFont="1" applyBorder="1" applyAlignment="1" applyProtection="1">
      <alignment horizontal="center" vertical="center" wrapText="1"/>
    </xf>
    <xf numFmtId="8" fontId="8" fillId="0" borderId="5" xfId="1" applyNumberFormat="1" applyFont="1" applyBorder="1" applyAlignment="1" applyProtection="1">
      <alignment horizontal="center" vertical="center" wrapText="1"/>
    </xf>
    <xf numFmtId="8" fontId="8" fillId="0" borderId="22" xfId="1" applyNumberFormat="1" applyFont="1" applyBorder="1" applyAlignment="1" applyProtection="1">
      <alignment horizontal="center" vertical="center" wrapText="1"/>
    </xf>
    <xf numFmtId="49" fontId="3" fillId="0" borderId="2" xfId="1" applyNumberFormat="1" applyFont="1" applyBorder="1" applyAlignment="1" applyProtection="1">
      <alignment horizontal="center" vertical="center" wrapText="1"/>
      <protection locked="0"/>
    </xf>
    <xf numFmtId="49" fontId="3" fillId="0" borderId="22" xfId="1" applyNumberFormat="1" applyFont="1" applyBorder="1" applyAlignment="1" applyProtection="1">
      <alignment horizontal="center" vertical="center" wrapText="1"/>
      <protection locked="0"/>
    </xf>
    <xf numFmtId="0" fontId="8" fillId="0" borderId="22" xfId="1" applyFont="1" applyBorder="1" applyAlignment="1" applyProtection="1">
      <alignment horizontal="center" vertical="center" wrapText="1"/>
    </xf>
    <xf numFmtId="8" fontId="8" fillId="0" borderId="3" xfId="1" applyNumberFormat="1" applyFont="1" applyBorder="1" applyAlignment="1" applyProtection="1">
      <alignment horizontal="center" vertical="center" wrapText="1"/>
    </xf>
    <xf numFmtId="10" fontId="14" fillId="0" borderId="4" xfId="1" applyNumberFormat="1" applyFont="1" applyBorder="1" applyAlignment="1">
      <alignment horizontal="center" vertical="center"/>
    </xf>
    <xf numFmtId="8" fontId="14" fillId="0" borderId="4" xfId="1" applyNumberFormat="1" applyFont="1" applyBorder="1" applyAlignment="1" applyProtection="1">
      <alignment horizontal="center" vertical="center"/>
      <protection locked="0"/>
    </xf>
    <xf numFmtId="0" fontId="14" fillId="0" borderId="2" xfId="1" applyNumberFormat="1" applyFont="1" applyBorder="1" applyAlignment="1" applyProtection="1">
      <alignment horizontal="center" vertical="center"/>
    </xf>
    <xf numFmtId="0" fontId="14" fillId="0" borderId="3" xfId="1" applyNumberFormat="1" applyFont="1" applyBorder="1" applyAlignment="1" applyProtection="1">
      <alignment horizontal="center" vertical="center"/>
    </xf>
    <xf numFmtId="0" fontId="8" fillId="0" borderId="6" xfId="1" applyFont="1" applyBorder="1" applyAlignment="1" applyProtection="1">
      <alignment horizontal="center" vertical="center" wrapText="1"/>
    </xf>
    <xf numFmtId="0" fontId="8" fillId="0" borderId="7" xfId="1" applyFont="1" applyBorder="1" applyAlignment="1" applyProtection="1">
      <alignment horizontal="center" vertical="center" wrapText="1"/>
    </xf>
    <xf numFmtId="0" fontId="3" fillId="0" borderId="4" xfId="1" applyFont="1" applyBorder="1" applyAlignment="1" applyProtection="1">
      <alignment horizontal="left" vertical="center" wrapText="1"/>
      <protection locked="0"/>
    </xf>
    <xf numFmtId="0" fontId="3" fillId="0" borderId="0" xfId="1" applyFont="1" applyFill="1" applyBorder="1" applyAlignment="1" applyProtection="1">
      <alignment horizontal="center" vertical="center" wrapText="1"/>
    </xf>
    <xf numFmtId="0" fontId="5" fillId="0" borderId="0" xfId="1" applyFont="1" applyFill="1" applyBorder="1" applyAlignment="1" applyProtection="1">
      <alignment horizontal="center" vertical="center"/>
    </xf>
    <xf numFmtId="0" fontId="8" fillId="0" borderId="0" xfId="1" applyFont="1" applyFill="1" applyBorder="1" applyAlignment="1" applyProtection="1">
      <alignment horizontal="center" vertical="center" wrapText="1"/>
    </xf>
    <xf numFmtId="0" fontId="8" fillId="0" borderId="4" xfId="1" applyFont="1" applyBorder="1" applyAlignment="1" applyProtection="1">
      <alignment horizontal="center" vertical="center" wrapText="1"/>
    </xf>
    <xf numFmtId="0" fontId="8" fillId="0" borderId="0" xfId="1" applyFont="1" applyBorder="1" applyAlignment="1" applyProtection="1">
      <alignment horizontal="center" vertical="center" wrapText="1"/>
    </xf>
    <xf numFmtId="0" fontId="3" fillId="0" borderId="2" xfId="1" applyFont="1" applyFill="1" applyBorder="1" applyAlignment="1" applyProtection="1">
      <alignment horizontal="center" vertical="center" wrapText="1"/>
    </xf>
    <xf numFmtId="0" fontId="3" fillId="0" borderId="5" xfId="1" applyFont="1" applyFill="1" applyBorder="1" applyAlignment="1" applyProtection="1">
      <alignment horizontal="center" vertical="center" wrapText="1"/>
    </xf>
    <xf numFmtId="0" fontId="3" fillId="0" borderId="3" xfId="1" applyFont="1" applyFill="1" applyBorder="1" applyAlignment="1" applyProtection="1">
      <alignment horizontal="center" vertical="center" wrapText="1"/>
    </xf>
    <xf numFmtId="0" fontId="14" fillId="0" borderId="2" xfId="1" applyNumberFormat="1" applyFont="1" applyBorder="1" applyAlignment="1" applyProtection="1">
      <alignment horizontal="left" vertical="center"/>
    </xf>
    <xf numFmtId="0" fontId="14" fillId="0" borderId="5" xfId="1" applyNumberFormat="1" applyFont="1" applyBorder="1" applyAlignment="1" applyProtection="1">
      <alignment horizontal="left" vertical="center"/>
    </xf>
    <xf numFmtId="0" fontId="14" fillId="0" borderId="3" xfId="1" applyNumberFormat="1" applyFont="1" applyBorder="1" applyAlignment="1" applyProtection="1">
      <alignment horizontal="left" vertical="center"/>
    </xf>
    <xf numFmtId="0" fontId="3" fillId="0" borderId="15" xfId="1" applyFont="1" applyBorder="1" applyAlignment="1" applyProtection="1">
      <alignment horizontal="left" vertical="center" wrapText="1"/>
    </xf>
    <xf numFmtId="0" fontId="3" fillId="0" borderId="17" xfId="1" applyFont="1" applyBorder="1" applyAlignment="1" applyProtection="1">
      <alignment horizontal="left" vertical="center" wrapText="1"/>
    </xf>
    <xf numFmtId="8" fontId="14" fillId="0" borderId="15" xfId="1" applyNumberFormat="1" applyFont="1" applyBorder="1" applyAlignment="1" applyProtection="1">
      <alignment horizontal="center" vertical="center"/>
    </xf>
    <xf numFmtId="8" fontId="14" fillId="0" borderId="14" xfId="1" applyNumberFormat="1" applyFont="1" applyBorder="1" applyAlignment="1" applyProtection="1">
      <alignment horizontal="center" vertical="center"/>
    </xf>
    <xf numFmtId="8" fontId="14" fillId="0" borderId="16" xfId="1" applyNumberFormat="1" applyFont="1" applyBorder="1" applyAlignment="1" applyProtection="1">
      <alignment horizontal="center" vertical="center"/>
    </xf>
    <xf numFmtId="8" fontId="14" fillId="0" borderId="17" xfId="1" applyNumberFormat="1" applyFont="1" applyBorder="1" applyAlignment="1" applyProtection="1">
      <alignment horizontal="center" vertical="center"/>
    </xf>
    <xf numFmtId="8" fontId="14" fillId="0" borderId="19" xfId="1" applyNumberFormat="1" applyFont="1" applyBorder="1" applyAlignment="1" applyProtection="1">
      <alignment horizontal="center" vertical="center"/>
    </xf>
    <xf numFmtId="8" fontId="14" fillId="0" borderId="18" xfId="1" applyNumberFormat="1" applyFont="1" applyBorder="1" applyAlignment="1" applyProtection="1">
      <alignment horizontal="center" vertical="center"/>
    </xf>
    <xf numFmtId="168" fontId="14" fillId="0" borderId="2" xfId="1" applyNumberFormat="1" applyFont="1" applyBorder="1" applyAlignment="1" applyProtection="1">
      <alignment horizontal="left" vertical="center"/>
      <protection locked="0"/>
    </xf>
    <xf numFmtId="168" fontId="14" fillId="0" borderId="5" xfId="1" applyNumberFormat="1" applyFont="1" applyBorder="1" applyAlignment="1" applyProtection="1">
      <alignment horizontal="left" vertical="center"/>
      <protection locked="0"/>
    </xf>
    <xf numFmtId="168" fontId="14" fillId="0" borderId="3" xfId="1" applyNumberFormat="1" applyFont="1" applyBorder="1" applyAlignment="1" applyProtection="1">
      <alignment horizontal="left" vertical="center"/>
      <protection locked="0"/>
    </xf>
  </cellXfs>
  <cellStyles count="5">
    <cellStyle name="Hyperlink 2" xfId="2" xr:uid="{B425D356-39C8-41F0-9FF2-AAD993EB7A76}"/>
    <cellStyle name="Normal" xfId="0" builtinId="0"/>
    <cellStyle name="Normal 2" xfId="1" xr:uid="{2F14E16D-B379-4ECE-A4FE-870667F1E9B6}"/>
    <cellStyle name="Normal 2 12" xfId="3" xr:uid="{74E7B9D6-20F3-4CAD-A937-4A34C7DFCE8D}"/>
    <cellStyle name="Normal 4" xfId="4" xr:uid="{27D412A9-EC37-4DBB-A3F7-66C67F858705}"/>
  </cellStyles>
  <dxfs count="272">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theme="8" tint="0.799981688894314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theme="8" tint="0.799981688894314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theme="8" tint="0.799981688894314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theme="8" tint="0.799981688894314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theme="8" tint="0.799981688894314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theme="8" tint="0.799981688894314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theme="8" tint="0.799981688894314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theme="8" tint="0.799981688894314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theme="8" tint="0.799981688894314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theme="8" tint="0.799981688894314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theme="8" tint="0.799981688894314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theme="8" tint="0.799981688894314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theme="8" tint="0.799981688894314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theme="8" tint="0.799981688894314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theme="8" tint="0.799981688894314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theme="8" tint="0.799981688894314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theme="8" tint="0.799981688894314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theme="8" tint="0.799981688894314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theme="8" tint="0.799981688894314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theme="8" tint="0.799981688894314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theme="8" tint="0.79998168889431442"/>
        </patternFill>
      </fill>
    </dxf>
    <dxf>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1" Type="http://schemas.openxmlformats.org/officeDocument/2006/relationships/image" Target="../media/image3.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3.emf"/></Relationships>
</file>

<file path=xl/drawings/_rels/drawing15.xml.rels><?xml version="1.0" encoding="UTF-8" standalone="yes"?>
<Relationships xmlns="http://schemas.openxmlformats.org/package/2006/relationships"><Relationship Id="rId1" Type="http://schemas.openxmlformats.org/officeDocument/2006/relationships/image" Target="../media/image3.emf"/></Relationships>
</file>

<file path=xl/drawings/_rels/drawing16.xml.rels><?xml version="1.0" encoding="UTF-8" standalone="yes"?>
<Relationships xmlns="http://schemas.openxmlformats.org/package/2006/relationships"><Relationship Id="rId1" Type="http://schemas.openxmlformats.org/officeDocument/2006/relationships/image" Target="../media/image3.emf"/></Relationships>
</file>

<file path=xl/drawings/_rels/drawing17.xml.rels><?xml version="1.0" encoding="UTF-8" standalone="yes"?>
<Relationships xmlns="http://schemas.openxmlformats.org/package/2006/relationships"><Relationship Id="rId1" Type="http://schemas.openxmlformats.org/officeDocument/2006/relationships/image" Target="../media/image3.emf"/></Relationships>
</file>

<file path=xl/drawings/_rels/drawing18.xml.rels><?xml version="1.0" encoding="UTF-8" standalone="yes"?>
<Relationships xmlns="http://schemas.openxmlformats.org/package/2006/relationships"><Relationship Id="rId1" Type="http://schemas.openxmlformats.org/officeDocument/2006/relationships/image" Target="../media/image3.emf"/></Relationships>
</file>

<file path=xl/drawings/_rels/drawing19.xml.rels><?xml version="1.0" encoding="UTF-8" standalone="yes"?>
<Relationships xmlns="http://schemas.openxmlformats.org/package/2006/relationships"><Relationship Id="rId1" Type="http://schemas.openxmlformats.org/officeDocument/2006/relationships/image" Target="../media/image3.emf"/></Relationships>
</file>

<file path=xl/drawings/_rels/drawing20.xml.rels><?xml version="1.0" encoding="UTF-8" standalone="yes"?>
<Relationships xmlns="http://schemas.openxmlformats.org/package/2006/relationships"><Relationship Id="rId1" Type="http://schemas.openxmlformats.org/officeDocument/2006/relationships/image" Target="../media/image3.emf"/></Relationships>
</file>

<file path=xl/drawings/_rels/drawing2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4535291</xdr:colOff>
      <xdr:row>0</xdr:row>
      <xdr:rowOff>128349</xdr:rowOff>
    </xdr:from>
    <xdr:to>
      <xdr:col>0</xdr:col>
      <xdr:colOff>5629275</xdr:colOff>
      <xdr:row>0</xdr:row>
      <xdr:rowOff>438150</xdr:rowOff>
    </xdr:to>
    <xdr:pic>
      <xdr:nvPicPr>
        <xdr:cNvPr id="5" name="Picture 4">
          <a:extLst>
            <a:ext uri="{FF2B5EF4-FFF2-40B4-BE49-F238E27FC236}">
              <a16:creationId xmlns:a16="http://schemas.microsoft.com/office/drawing/2014/main" id="{4B0C151F-0C00-42F5-993B-20642C82EBD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35291" y="128349"/>
          <a:ext cx="1093984" cy="309801"/>
        </a:xfrm>
        <a:prstGeom prst="rect">
          <a:avLst/>
        </a:prstGeom>
      </xdr:spPr>
    </xdr:pic>
    <xdr:clientData/>
  </xdr:twoCellAnchor>
  <xdr:twoCellAnchor editAs="oneCell">
    <xdr:from>
      <xdr:col>0</xdr:col>
      <xdr:colOff>95250</xdr:colOff>
      <xdr:row>0</xdr:row>
      <xdr:rowOff>80727</xdr:rowOff>
    </xdr:from>
    <xdr:to>
      <xdr:col>0</xdr:col>
      <xdr:colOff>2057400</xdr:colOff>
      <xdr:row>0</xdr:row>
      <xdr:rowOff>466724</xdr:rowOff>
    </xdr:to>
    <xdr:pic>
      <xdr:nvPicPr>
        <xdr:cNvPr id="7" name="Picture 6">
          <a:extLst>
            <a:ext uri="{FF2B5EF4-FFF2-40B4-BE49-F238E27FC236}">
              <a16:creationId xmlns:a16="http://schemas.microsoft.com/office/drawing/2014/main" id="{A79610DE-9C3F-4BF4-BA18-4737D0176A7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5250" y="80727"/>
          <a:ext cx="1962150" cy="3859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63501</xdr:colOff>
      <xdr:row>0</xdr:row>
      <xdr:rowOff>38101</xdr:rowOff>
    </xdr:from>
    <xdr:to>
      <xdr:col>1</xdr:col>
      <xdr:colOff>613021</xdr:colOff>
      <xdr:row>4</xdr:row>
      <xdr:rowOff>294601</xdr:rowOff>
    </xdr:to>
    <xdr:pic>
      <xdr:nvPicPr>
        <xdr:cNvPr id="2" name="Picture 21" descr="B&amp;W%203line%20Logo">
          <a:extLst>
            <a:ext uri="{FF2B5EF4-FFF2-40B4-BE49-F238E27FC236}">
              <a16:creationId xmlns:a16="http://schemas.microsoft.com/office/drawing/2014/main" id="{AC723CAE-C8E3-4321-9D76-9E3BA728D8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1" y="38101"/>
          <a:ext cx="1527420" cy="162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63500</xdr:colOff>
      <xdr:row>0</xdr:row>
      <xdr:rowOff>38100</xdr:rowOff>
    </xdr:from>
    <xdr:to>
      <xdr:col>1</xdr:col>
      <xdr:colOff>613020</xdr:colOff>
      <xdr:row>4</xdr:row>
      <xdr:rowOff>294600</xdr:rowOff>
    </xdr:to>
    <xdr:pic>
      <xdr:nvPicPr>
        <xdr:cNvPr id="4" name="Picture 21" descr="B&amp;W%203line%20Logo">
          <a:extLst>
            <a:ext uri="{FF2B5EF4-FFF2-40B4-BE49-F238E27FC236}">
              <a16:creationId xmlns:a16="http://schemas.microsoft.com/office/drawing/2014/main" id="{76E28782-812B-42B6-BD8B-891EE3A24F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38100"/>
          <a:ext cx="1527420" cy="162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63500</xdr:colOff>
      <xdr:row>0</xdr:row>
      <xdr:rowOff>38100</xdr:rowOff>
    </xdr:from>
    <xdr:to>
      <xdr:col>1</xdr:col>
      <xdr:colOff>613020</xdr:colOff>
      <xdr:row>4</xdr:row>
      <xdr:rowOff>294600</xdr:rowOff>
    </xdr:to>
    <xdr:pic>
      <xdr:nvPicPr>
        <xdr:cNvPr id="2" name="Picture 21" descr="B&amp;W%203line%20Logo">
          <a:extLst>
            <a:ext uri="{FF2B5EF4-FFF2-40B4-BE49-F238E27FC236}">
              <a16:creationId xmlns:a16="http://schemas.microsoft.com/office/drawing/2014/main" id="{00134836-88D6-49C8-A96E-955C6C1CEF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38100"/>
          <a:ext cx="1530595" cy="162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63500</xdr:colOff>
      <xdr:row>0</xdr:row>
      <xdr:rowOff>38100</xdr:rowOff>
    </xdr:from>
    <xdr:to>
      <xdr:col>1</xdr:col>
      <xdr:colOff>613020</xdr:colOff>
      <xdr:row>4</xdr:row>
      <xdr:rowOff>294600</xdr:rowOff>
    </xdr:to>
    <xdr:pic>
      <xdr:nvPicPr>
        <xdr:cNvPr id="2" name="Picture 21" descr="B&amp;W%203line%20Logo">
          <a:extLst>
            <a:ext uri="{FF2B5EF4-FFF2-40B4-BE49-F238E27FC236}">
              <a16:creationId xmlns:a16="http://schemas.microsoft.com/office/drawing/2014/main" id="{5930145C-5EE5-4D01-98DF-FFF7AE8B56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38100"/>
          <a:ext cx="1530595" cy="162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63500</xdr:colOff>
      <xdr:row>0</xdr:row>
      <xdr:rowOff>38100</xdr:rowOff>
    </xdr:from>
    <xdr:to>
      <xdr:col>1</xdr:col>
      <xdr:colOff>613020</xdr:colOff>
      <xdr:row>4</xdr:row>
      <xdr:rowOff>294600</xdr:rowOff>
    </xdr:to>
    <xdr:pic>
      <xdr:nvPicPr>
        <xdr:cNvPr id="2" name="Picture 21" descr="B&amp;W%203line%20Logo">
          <a:extLst>
            <a:ext uri="{FF2B5EF4-FFF2-40B4-BE49-F238E27FC236}">
              <a16:creationId xmlns:a16="http://schemas.microsoft.com/office/drawing/2014/main" id="{072DF6DB-92B2-457D-8032-861A74458B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38100"/>
          <a:ext cx="1530595" cy="162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xdr:colOff>
      <xdr:row>0</xdr:row>
      <xdr:rowOff>38100</xdr:rowOff>
    </xdr:from>
    <xdr:to>
      <xdr:col>1</xdr:col>
      <xdr:colOff>613020</xdr:colOff>
      <xdr:row>4</xdr:row>
      <xdr:rowOff>294600</xdr:rowOff>
    </xdr:to>
    <xdr:pic>
      <xdr:nvPicPr>
        <xdr:cNvPr id="2" name="Picture 21" descr="B&amp;W%203line%20Logo">
          <a:extLst>
            <a:ext uri="{FF2B5EF4-FFF2-40B4-BE49-F238E27FC236}">
              <a16:creationId xmlns:a16="http://schemas.microsoft.com/office/drawing/2014/main" id="{ECF13E0C-DDCC-40BB-A967-36539AC4B0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38100"/>
          <a:ext cx="1530595" cy="162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63500</xdr:colOff>
      <xdr:row>0</xdr:row>
      <xdr:rowOff>38100</xdr:rowOff>
    </xdr:from>
    <xdr:to>
      <xdr:col>1</xdr:col>
      <xdr:colOff>613020</xdr:colOff>
      <xdr:row>4</xdr:row>
      <xdr:rowOff>294600</xdr:rowOff>
    </xdr:to>
    <xdr:pic>
      <xdr:nvPicPr>
        <xdr:cNvPr id="2" name="Picture 21" descr="B&amp;W%203line%20Logo">
          <a:extLst>
            <a:ext uri="{FF2B5EF4-FFF2-40B4-BE49-F238E27FC236}">
              <a16:creationId xmlns:a16="http://schemas.microsoft.com/office/drawing/2014/main" id="{DC336077-5E63-4737-B2C4-A975034AD3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38100"/>
          <a:ext cx="1530595" cy="162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63500</xdr:colOff>
      <xdr:row>0</xdr:row>
      <xdr:rowOff>38100</xdr:rowOff>
    </xdr:from>
    <xdr:to>
      <xdr:col>1</xdr:col>
      <xdr:colOff>613020</xdr:colOff>
      <xdr:row>4</xdr:row>
      <xdr:rowOff>294600</xdr:rowOff>
    </xdr:to>
    <xdr:pic>
      <xdr:nvPicPr>
        <xdr:cNvPr id="2" name="Picture 21" descr="B&amp;W%203line%20Logo">
          <a:extLst>
            <a:ext uri="{FF2B5EF4-FFF2-40B4-BE49-F238E27FC236}">
              <a16:creationId xmlns:a16="http://schemas.microsoft.com/office/drawing/2014/main" id="{EED931BB-594B-46E9-9DBE-1A323934BD8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38100"/>
          <a:ext cx="1530595" cy="162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63500</xdr:colOff>
      <xdr:row>0</xdr:row>
      <xdr:rowOff>38100</xdr:rowOff>
    </xdr:from>
    <xdr:to>
      <xdr:col>1</xdr:col>
      <xdr:colOff>613020</xdr:colOff>
      <xdr:row>4</xdr:row>
      <xdr:rowOff>294600</xdr:rowOff>
    </xdr:to>
    <xdr:pic>
      <xdr:nvPicPr>
        <xdr:cNvPr id="2" name="Picture 21" descr="B&amp;W%203line%20Logo">
          <a:extLst>
            <a:ext uri="{FF2B5EF4-FFF2-40B4-BE49-F238E27FC236}">
              <a16:creationId xmlns:a16="http://schemas.microsoft.com/office/drawing/2014/main" id="{5F90E4DE-D283-451B-A6F7-0B97B3E7C6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38100"/>
          <a:ext cx="1530595" cy="162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63500</xdr:colOff>
      <xdr:row>0</xdr:row>
      <xdr:rowOff>38100</xdr:rowOff>
    </xdr:from>
    <xdr:to>
      <xdr:col>1</xdr:col>
      <xdr:colOff>613020</xdr:colOff>
      <xdr:row>4</xdr:row>
      <xdr:rowOff>294600</xdr:rowOff>
    </xdr:to>
    <xdr:pic>
      <xdr:nvPicPr>
        <xdr:cNvPr id="2" name="Picture 21" descr="B&amp;W%203line%20Logo">
          <a:extLst>
            <a:ext uri="{FF2B5EF4-FFF2-40B4-BE49-F238E27FC236}">
              <a16:creationId xmlns:a16="http://schemas.microsoft.com/office/drawing/2014/main" id="{31EAB57A-0735-4323-8546-91AB837B2D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38100"/>
          <a:ext cx="1530595" cy="162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63500</xdr:colOff>
      <xdr:row>0</xdr:row>
      <xdr:rowOff>38100</xdr:rowOff>
    </xdr:from>
    <xdr:to>
      <xdr:col>1</xdr:col>
      <xdr:colOff>613020</xdr:colOff>
      <xdr:row>4</xdr:row>
      <xdr:rowOff>294600</xdr:rowOff>
    </xdr:to>
    <xdr:pic>
      <xdr:nvPicPr>
        <xdr:cNvPr id="2" name="Picture 21" descr="B&amp;W%203line%20Logo">
          <a:extLst>
            <a:ext uri="{FF2B5EF4-FFF2-40B4-BE49-F238E27FC236}">
              <a16:creationId xmlns:a16="http://schemas.microsoft.com/office/drawing/2014/main" id="{DB85C9D2-B385-468E-B044-3A90963C72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38100"/>
          <a:ext cx="1530595" cy="162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63500</xdr:colOff>
      <xdr:row>0</xdr:row>
      <xdr:rowOff>38100</xdr:rowOff>
    </xdr:from>
    <xdr:to>
      <xdr:col>1</xdr:col>
      <xdr:colOff>613020</xdr:colOff>
      <xdr:row>4</xdr:row>
      <xdr:rowOff>294600</xdr:rowOff>
    </xdr:to>
    <xdr:pic>
      <xdr:nvPicPr>
        <xdr:cNvPr id="2" name="Picture 21" descr="B&amp;W%203line%20Logo">
          <a:extLst>
            <a:ext uri="{FF2B5EF4-FFF2-40B4-BE49-F238E27FC236}">
              <a16:creationId xmlns:a16="http://schemas.microsoft.com/office/drawing/2014/main" id="{554FD0C4-81FD-4E8F-B63E-F8DFFE0B7C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38100"/>
          <a:ext cx="1530595" cy="162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xdr:colOff>
      <xdr:row>0</xdr:row>
      <xdr:rowOff>38100</xdr:rowOff>
    </xdr:from>
    <xdr:to>
      <xdr:col>1</xdr:col>
      <xdr:colOff>613020</xdr:colOff>
      <xdr:row>4</xdr:row>
      <xdr:rowOff>294600</xdr:rowOff>
    </xdr:to>
    <xdr:pic>
      <xdr:nvPicPr>
        <xdr:cNvPr id="2" name="Picture 21" descr="B&amp;W%203line%20Logo">
          <a:extLst>
            <a:ext uri="{FF2B5EF4-FFF2-40B4-BE49-F238E27FC236}">
              <a16:creationId xmlns:a16="http://schemas.microsoft.com/office/drawing/2014/main" id="{E7817DEB-91B1-4D9A-80B5-7F570B7C56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38100"/>
          <a:ext cx="1530595" cy="162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63500</xdr:colOff>
      <xdr:row>0</xdr:row>
      <xdr:rowOff>38100</xdr:rowOff>
    </xdr:from>
    <xdr:to>
      <xdr:col>1</xdr:col>
      <xdr:colOff>613020</xdr:colOff>
      <xdr:row>4</xdr:row>
      <xdr:rowOff>294600</xdr:rowOff>
    </xdr:to>
    <xdr:pic>
      <xdr:nvPicPr>
        <xdr:cNvPr id="2" name="Picture 21" descr="B&amp;W%203line%20Logo">
          <a:extLst>
            <a:ext uri="{FF2B5EF4-FFF2-40B4-BE49-F238E27FC236}">
              <a16:creationId xmlns:a16="http://schemas.microsoft.com/office/drawing/2014/main" id="{3F931E31-C9AA-45B2-B786-A72B792F8C4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38100"/>
          <a:ext cx="1530595" cy="162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63500</xdr:colOff>
      <xdr:row>0</xdr:row>
      <xdr:rowOff>38100</xdr:rowOff>
    </xdr:from>
    <xdr:to>
      <xdr:col>1</xdr:col>
      <xdr:colOff>613020</xdr:colOff>
      <xdr:row>4</xdr:row>
      <xdr:rowOff>294600</xdr:rowOff>
    </xdr:to>
    <xdr:pic>
      <xdr:nvPicPr>
        <xdr:cNvPr id="2" name="Picture 21" descr="B&amp;W%203line%20Logo">
          <a:extLst>
            <a:ext uri="{FF2B5EF4-FFF2-40B4-BE49-F238E27FC236}">
              <a16:creationId xmlns:a16="http://schemas.microsoft.com/office/drawing/2014/main" id="{013939B0-CE03-4AC2-9075-E47E3E5643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38100"/>
          <a:ext cx="1530595" cy="162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63500</xdr:colOff>
      <xdr:row>0</xdr:row>
      <xdr:rowOff>38100</xdr:rowOff>
    </xdr:from>
    <xdr:to>
      <xdr:col>1</xdr:col>
      <xdr:colOff>613020</xdr:colOff>
      <xdr:row>4</xdr:row>
      <xdr:rowOff>294600</xdr:rowOff>
    </xdr:to>
    <xdr:pic>
      <xdr:nvPicPr>
        <xdr:cNvPr id="2" name="Picture 21" descr="B&amp;W%203line%20Logo">
          <a:extLst>
            <a:ext uri="{FF2B5EF4-FFF2-40B4-BE49-F238E27FC236}">
              <a16:creationId xmlns:a16="http://schemas.microsoft.com/office/drawing/2014/main" id="{A8548D6A-B779-4224-B9CA-E38F66D174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38100"/>
          <a:ext cx="1530595" cy="162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63500</xdr:colOff>
      <xdr:row>0</xdr:row>
      <xdr:rowOff>38100</xdr:rowOff>
    </xdr:from>
    <xdr:to>
      <xdr:col>1</xdr:col>
      <xdr:colOff>613020</xdr:colOff>
      <xdr:row>4</xdr:row>
      <xdr:rowOff>294600</xdr:rowOff>
    </xdr:to>
    <xdr:pic>
      <xdr:nvPicPr>
        <xdr:cNvPr id="2" name="Picture 21" descr="B&amp;W%203line%20Logo">
          <a:extLst>
            <a:ext uri="{FF2B5EF4-FFF2-40B4-BE49-F238E27FC236}">
              <a16:creationId xmlns:a16="http://schemas.microsoft.com/office/drawing/2014/main" id="{32F557C0-26D3-4A61-800B-0580030834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38100"/>
          <a:ext cx="1530595" cy="162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63500</xdr:colOff>
      <xdr:row>0</xdr:row>
      <xdr:rowOff>38100</xdr:rowOff>
    </xdr:from>
    <xdr:to>
      <xdr:col>1</xdr:col>
      <xdr:colOff>613020</xdr:colOff>
      <xdr:row>4</xdr:row>
      <xdr:rowOff>294600</xdr:rowOff>
    </xdr:to>
    <xdr:pic>
      <xdr:nvPicPr>
        <xdr:cNvPr id="2" name="Picture 21" descr="B&amp;W%203line%20Logo">
          <a:extLst>
            <a:ext uri="{FF2B5EF4-FFF2-40B4-BE49-F238E27FC236}">
              <a16:creationId xmlns:a16="http://schemas.microsoft.com/office/drawing/2014/main" id="{2C566DB0-54B1-41CF-BB60-1734ECA7C10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38100"/>
          <a:ext cx="1530595" cy="162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63500</xdr:colOff>
      <xdr:row>0</xdr:row>
      <xdr:rowOff>38100</xdr:rowOff>
    </xdr:from>
    <xdr:to>
      <xdr:col>1</xdr:col>
      <xdr:colOff>613020</xdr:colOff>
      <xdr:row>4</xdr:row>
      <xdr:rowOff>294600</xdr:rowOff>
    </xdr:to>
    <xdr:pic>
      <xdr:nvPicPr>
        <xdr:cNvPr id="2" name="Picture 21" descr="B&amp;W%203line%20Logo">
          <a:extLst>
            <a:ext uri="{FF2B5EF4-FFF2-40B4-BE49-F238E27FC236}">
              <a16:creationId xmlns:a16="http://schemas.microsoft.com/office/drawing/2014/main" id="{6885DC46-5F0C-456A-94E5-99AD3EDFF2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38100"/>
          <a:ext cx="1530595" cy="162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63500</xdr:colOff>
      <xdr:row>0</xdr:row>
      <xdr:rowOff>38100</xdr:rowOff>
    </xdr:from>
    <xdr:to>
      <xdr:col>1</xdr:col>
      <xdr:colOff>613020</xdr:colOff>
      <xdr:row>4</xdr:row>
      <xdr:rowOff>294600</xdr:rowOff>
    </xdr:to>
    <xdr:pic>
      <xdr:nvPicPr>
        <xdr:cNvPr id="2" name="Picture 21" descr="B&amp;W%203line%20Logo">
          <a:extLst>
            <a:ext uri="{FF2B5EF4-FFF2-40B4-BE49-F238E27FC236}">
              <a16:creationId xmlns:a16="http://schemas.microsoft.com/office/drawing/2014/main" id="{13E4074F-8B4F-4193-B9C5-F1FDA3C9F5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38100"/>
          <a:ext cx="1530595" cy="162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63500</xdr:colOff>
      <xdr:row>0</xdr:row>
      <xdr:rowOff>38100</xdr:rowOff>
    </xdr:from>
    <xdr:to>
      <xdr:col>1</xdr:col>
      <xdr:colOff>613020</xdr:colOff>
      <xdr:row>4</xdr:row>
      <xdr:rowOff>294600</xdr:rowOff>
    </xdr:to>
    <xdr:pic>
      <xdr:nvPicPr>
        <xdr:cNvPr id="2" name="Picture 21" descr="B&amp;W%203line%20Logo">
          <a:extLst>
            <a:ext uri="{FF2B5EF4-FFF2-40B4-BE49-F238E27FC236}">
              <a16:creationId xmlns:a16="http://schemas.microsoft.com/office/drawing/2014/main" id="{B92B7D42-2A80-4011-9BC3-A9E62B9DFD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38100"/>
          <a:ext cx="1530595" cy="162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F297A-E09D-40E1-84F2-8DDDBB468ABD}">
  <sheetPr>
    <tabColor rgb="FFFFFF00"/>
  </sheetPr>
  <dimension ref="A1:A29"/>
  <sheetViews>
    <sheetView showGridLines="0" tabSelected="1" zoomScale="140" zoomScaleNormal="140" zoomScalePageLayoutView="140" workbookViewId="0">
      <selection activeCell="A33" sqref="A33"/>
    </sheetView>
  </sheetViews>
  <sheetFormatPr defaultColWidth="9.140625" defaultRowHeight="13.5" x14ac:dyDescent="0.25"/>
  <cols>
    <col min="1" max="1" width="85.5703125" style="76" customWidth="1"/>
    <col min="2" max="16384" width="9.140625" style="76"/>
  </cols>
  <sheetData>
    <row r="1" spans="1:1" ht="94.5" customHeight="1" x14ac:dyDescent="0.35">
      <c r="A1" s="75" t="s">
        <v>69</v>
      </c>
    </row>
    <row r="2" spans="1:1" x14ac:dyDescent="0.25">
      <c r="A2" s="77" t="s">
        <v>70</v>
      </c>
    </row>
    <row r="3" spans="1:1" x14ac:dyDescent="0.25">
      <c r="A3" s="77"/>
    </row>
    <row r="4" spans="1:1" ht="16.5" x14ac:dyDescent="0.3">
      <c r="A4" s="78" t="s">
        <v>66</v>
      </c>
    </row>
    <row r="6" spans="1:1" ht="31.5" x14ac:dyDescent="0.3">
      <c r="A6" s="79" t="s">
        <v>72</v>
      </c>
    </row>
    <row r="7" spans="1:1" x14ac:dyDescent="0.25">
      <c r="A7" s="80"/>
    </row>
    <row r="8" spans="1:1" ht="68.25" customHeight="1" x14ac:dyDescent="0.25">
      <c r="A8" s="81" t="s">
        <v>73</v>
      </c>
    </row>
    <row r="9" spans="1:1" ht="15.75" x14ac:dyDescent="0.3">
      <c r="A9" s="82"/>
    </row>
    <row r="10" spans="1:1" ht="31.5" x14ac:dyDescent="0.3">
      <c r="A10" s="79" t="s">
        <v>71</v>
      </c>
    </row>
    <row r="11" spans="1:1" ht="15.75" x14ac:dyDescent="0.3">
      <c r="A11" s="82"/>
    </row>
    <row r="12" spans="1:1" ht="47.25" x14ac:dyDescent="0.3">
      <c r="A12" s="79" t="s">
        <v>74</v>
      </c>
    </row>
    <row r="13" spans="1:1" ht="15.75" x14ac:dyDescent="0.3">
      <c r="A13" s="82"/>
    </row>
    <row r="14" spans="1:1" x14ac:dyDescent="0.25">
      <c r="A14" s="83"/>
    </row>
    <row r="21" spans="1:1" x14ac:dyDescent="0.25">
      <c r="A21" s="84"/>
    </row>
    <row r="23" spans="1:1" ht="20.25" customHeight="1" x14ac:dyDescent="0.25">
      <c r="A23" s="83"/>
    </row>
    <row r="26" spans="1:1" ht="15.75" customHeight="1" x14ac:dyDescent="0.25">
      <c r="A26" s="84"/>
    </row>
    <row r="27" spans="1:1" ht="15.75" customHeight="1" x14ac:dyDescent="0.25">
      <c r="A27" s="84"/>
    </row>
    <row r="28" spans="1:1" ht="15.75" customHeight="1" x14ac:dyDescent="0.25"/>
    <row r="29" spans="1:1" ht="15.75" customHeight="1" x14ac:dyDescent="0.25"/>
  </sheetData>
  <printOptions horizontalCentered="1"/>
  <pageMargins left="0.75" right="0.75" top="0.71875" bottom="1" header="0.5" footer="0.5"/>
  <pageSetup orientation="portrait" horizontalDpi="90" verticalDpi="9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9A57D-784F-4561-AFCA-13E20177C020}">
  <sheetPr>
    <tabColor rgb="FFE5BC7F"/>
    <pageSetUpPr fitToPage="1"/>
  </sheetPr>
  <dimension ref="A1:AU107"/>
  <sheetViews>
    <sheetView showGridLines="0" showZeros="0" showWhiteSpace="0" zoomScale="75" zoomScaleNormal="75" zoomScaleSheetLayoutView="70" workbookViewId="0">
      <selection activeCell="D3" sqref="D3"/>
    </sheetView>
  </sheetViews>
  <sheetFormatPr defaultColWidth="9.140625" defaultRowHeight="14.25" x14ac:dyDescent="0.25"/>
  <cols>
    <col min="1" max="1" width="14.7109375" style="14" customWidth="1"/>
    <col min="2" max="2" width="19.7109375" style="14" customWidth="1"/>
    <col min="3" max="3" width="29.7109375" style="14" customWidth="1"/>
    <col min="4" max="4" width="23.7109375" style="14" customWidth="1"/>
    <col min="5" max="5" width="25.5703125" style="14" customWidth="1"/>
    <col min="6" max="6" width="23.85546875" style="14" customWidth="1"/>
    <col min="7" max="7" width="23.7109375" style="14" customWidth="1"/>
    <col min="8" max="8" width="18.85546875" style="14" customWidth="1"/>
    <col min="9" max="9" width="9.140625" style="14" customWidth="1"/>
    <col min="10" max="10" width="17.7109375" style="14" customWidth="1"/>
    <col min="11" max="11" width="33.28515625" style="14" customWidth="1"/>
    <col min="12" max="12" width="15.85546875" style="14" customWidth="1"/>
    <col min="13" max="13" width="15.7109375" style="14" customWidth="1"/>
    <col min="14" max="14" width="15.85546875" style="14" customWidth="1"/>
    <col min="15" max="15" width="10.7109375" style="14" customWidth="1"/>
    <col min="16" max="16" width="15.85546875" style="14" customWidth="1"/>
    <col min="17" max="17" width="30.28515625" style="14" customWidth="1"/>
    <col min="18" max="18" width="13.5703125" style="14" customWidth="1"/>
    <col min="19" max="19" width="10.7109375" style="14" customWidth="1"/>
    <col min="20" max="20" width="10.5703125" style="14" customWidth="1"/>
    <col min="21" max="22" width="10.7109375" style="14" customWidth="1"/>
    <col min="23" max="23" width="19.28515625" style="14" customWidth="1"/>
    <col min="24" max="24" width="10.7109375" style="14" customWidth="1"/>
    <col min="25" max="25" width="9.140625" style="14" customWidth="1"/>
    <col min="26" max="16384" width="9.140625" style="14"/>
  </cols>
  <sheetData>
    <row r="1" spans="1:47" s="4" customFormat="1" ht="27" customHeight="1" x14ac:dyDescent="0.25">
      <c r="B1" s="118" t="s">
        <v>75</v>
      </c>
      <c r="C1" s="118"/>
      <c r="D1" s="119"/>
      <c r="E1" s="5" t="s">
        <v>9</v>
      </c>
      <c r="F1" s="99"/>
      <c r="G1" s="100"/>
      <c r="H1" s="101"/>
      <c r="L1" s="6"/>
      <c r="N1" s="6"/>
      <c r="R1" s="6"/>
    </row>
    <row r="2" spans="1:47" s="4" customFormat="1" ht="27" customHeight="1" x14ac:dyDescent="0.25">
      <c r="E2" s="5" t="s">
        <v>10</v>
      </c>
      <c r="F2" s="102"/>
      <c r="G2" s="103"/>
      <c r="H2" s="104"/>
      <c r="I2" s="7"/>
      <c r="L2" s="6"/>
      <c r="N2" s="6"/>
      <c r="R2" s="6"/>
    </row>
    <row r="3" spans="1:47" s="4" customFormat="1" ht="27" customHeight="1" x14ac:dyDescent="0.25">
      <c r="C3" s="73" t="s">
        <v>65</v>
      </c>
      <c r="D3" s="1"/>
      <c r="E3" s="5" t="s">
        <v>11</v>
      </c>
      <c r="F3" s="102"/>
      <c r="G3" s="103"/>
      <c r="H3" s="104"/>
      <c r="J3" s="9"/>
      <c r="K3" s="10" t="s">
        <v>41</v>
      </c>
      <c r="L3" s="6"/>
      <c r="N3" s="6"/>
      <c r="R3" s="6"/>
    </row>
    <row r="4" spans="1:47" s="4" customFormat="1" ht="27" customHeight="1" x14ac:dyDescent="0.25">
      <c r="C4" s="11" t="s">
        <v>8</v>
      </c>
      <c r="D4" s="1"/>
      <c r="E4" s="105" t="str">
        <f>IF(D3="HUB","% HUB Commitment on HSP","% DBE Commitment on the H-1")</f>
        <v>% DBE Commitment on the H-1</v>
      </c>
      <c r="F4" s="106"/>
      <c r="G4" s="95"/>
      <c r="H4" s="95"/>
      <c r="L4" s="6"/>
      <c r="N4" s="6"/>
      <c r="R4" s="6"/>
    </row>
    <row r="5" spans="1:47" s="4" customFormat="1" ht="27" customHeight="1" x14ac:dyDescent="0.25">
      <c r="A5" s="13"/>
      <c r="C5" s="135" t="s">
        <v>27</v>
      </c>
      <c r="D5" s="136"/>
      <c r="E5" s="136"/>
      <c r="F5" s="136"/>
      <c r="G5" s="124" cm="1">
        <f t="array" ref="G5:H5">'WA#1'!G5:H5+'WA#2'!G5:H5+'WA#3'!G5:H5+'WA#4'!G5:H5+'WA#5'!G5:H5+'WA#6'!G5:H5+'WA#7'!G5:H5+'WA#8'!G5:H5+'WA#9'!G5:H5+'WA#10'!G5:H5+'WA#11'!G5:H5+'WA#12'!G5:H5+'WA#13'!G5:H5+'WA#14'!G5:H5+'WA#15'!G5:H5+'WA#16'!G5:H5+'WA#17'!G5:H5+'WA#18'!G5:H5+'WA#19'!G5:H5+'WA#20'!G5:H5</f>
        <v>0</v>
      </c>
      <c r="H5" s="124">
        <v>0</v>
      </c>
      <c r="L5" s="6"/>
      <c r="N5" s="6"/>
      <c r="R5" s="6"/>
    </row>
    <row r="6" spans="1:47" ht="21.95" customHeight="1" x14ac:dyDescent="0.25">
      <c r="A6" s="132" t="s">
        <v>15</v>
      </c>
      <c r="B6" s="133"/>
      <c r="C6" s="133"/>
      <c r="D6" s="134"/>
      <c r="E6" s="129" t="str">
        <f>IF(D3="HUB","Contract HUB Status","Contract DBE Status")</f>
        <v>Contract DBE Status</v>
      </c>
      <c r="F6" s="130"/>
      <c r="G6" s="130"/>
      <c r="H6" s="131"/>
      <c r="J6" s="4"/>
      <c r="K6" s="15"/>
      <c r="L6" s="15"/>
      <c r="M6" s="15"/>
      <c r="N6" s="15"/>
      <c r="O6" s="15"/>
      <c r="P6" s="15"/>
      <c r="Q6" s="15"/>
      <c r="R6" s="15"/>
      <c r="S6" s="15"/>
      <c r="T6" s="15"/>
      <c r="U6" s="15"/>
      <c r="V6" s="15"/>
    </row>
    <row r="7" spans="1:47" s="4" customFormat="1" ht="20.100000000000001" customHeight="1" x14ac:dyDescent="0.25">
      <c r="A7" s="114" t="s">
        <v>63</v>
      </c>
      <c r="B7" s="115"/>
      <c r="C7" s="116"/>
      <c r="D7" s="117"/>
      <c r="E7" s="126" t="s">
        <v>20</v>
      </c>
      <c r="F7" s="127"/>
      <c r="G7" s="127"/>
      <c r="H7" s="128"/>
      <c r="L7" s="6"/>
      <c r="N7" s="6"/>
      <c r="R7" s="6"/>
    </row>
    <row r="8" spans="1:47" s="4" customFormat="1" ht="20.100000000000001" customHeight="1" x14ac:dyDescent="0.25">
      <c r="A8" s="110" t="s">
        <v>16</v>
      </c>
      <c r="B8" s="111"/>
      <c r="C8" s="97">
        <f>B68</f>
        <v>0</v>
      </c>
      <c r="D8" s="98"/>
      <c r="E8" s="16" t="s">
        <v>19</v>
      </c>
      <c r="F8" s="112">
        <f>E68</f>
        <v>0</v>
      </c>
      <c r="G8" s="112"/>
      <c r="H8" s="112"/>
      <c r="L8" s="6"/>
      <c r="N8" s="6"/>
      <c r="R8" s="6"/>
    </row>
    <row r="9" spans="1:47" s="4" customFormat="1" ht="20.100000000000001" customHeight="1" x14ac:dyDescent="0.25">
      <c r="A9" s="110" t="s">
        <v>17</v>
      </c>
      <c r="B9" s="111"/>
      <c r="C9" s="97">
        <f>C7+C8</f>
        <v>0</v>
      </c>
      <c r="D9" s="98"/>
      <c r="E9" s="16" t="str">
        <f>IF(D3="HUB","HUB $ Paid to Date","DBE $ Paid to Date")</f>
        <v>DBE $ Paid to Date</v>
      </c>
      <c r="F9" s="112">
        <f>G26</f>
        <v>0</v>
      </c>
      <c r="G9" s="112"/>
      <c r="H9" s="112"/>
      <c r="L9" s="6"/>
      <c r="N9" s="6"/>
      <c r="R9" s="6"/>
    </row>
    <row r="10" spans="1:47" s="4" customFormat="1" ht="30" customHeight="1" x14ac:dyDescent="0.25">
      <c r="A10" s="125" t="s">
        <v>26</v>
      </c>
      <c r="B10" s="125"/>
      <c r="C10" s="97">
        <f>E68</f>
        <v>0</v>
      </c>
      <c r="D10" s="98"/>
      <c r="E10" s="16" t="str">
        <f>IF(D3="HUB","HUB % Committed 
      to Date","DBE % Committed 
      to Date")</f>
        <v>DBE % Committed 
      to Date</v>
      </c>
      <c r="F10" s="113" t="str">
        <f>IF(D26=0,"",D26/F8)</f>
        <v/>
      </c>
      <c r="G10" s="113"/>
      <c r="H10" s="113"/>
      <c r="L10" s="6"/>
      <c r="N10" s="6"/>
      <c r="R10" s="6"/>
    </row>
    <row r="11" spans="1:47" s="4" customFormat="1" ht="19.5" customHeight="1" x14ac:dyDescent="0.2">
      <c r="A11" s="96" t="s">
        <v>18</v>
      </c>
      <c r="B11" s="96"/>
      <c r="C11" s="97" t="str">
        <f>IF((C9-C10)=0,"$0.00",C9-C10)</f>
        <v>$0.00</v>
      </c>
      <c r="D11" s="98"/>
      <c r="E11" s="16" t="str">
        <f>IF(D3="HUB","HUB % Paid to Date","DBE % Paid to Date")</f>
        <v>DBE % Paid to Date</v>
      </c>
      <c r="F11" s="113" t="str">
        <f>IF(G26=0,"",G26/F8)</f>
        <v/>
      </c>
      <c r="G11" s="113"/>
      <c r="H11" s="113"/>
      <c r="I11" s="17"/>
      <c r="J11" s="18"/>
      <c r="K11" s="18"/>
      <c r="L11" s="19"/>
      <c r="M11" s="18"/>
      <c r="N11" s="19"/>
      <c r="O11" s="18"/>
      <c r="P11" s="18"/>
      <c r="Q11" s="18"/>
      <c r="R11" s="19"/>
      <c r="S11" s="18"/>
      <c r="T11" s="18"/>
      <c r="U11" s="18"/>
      <c r="V11" s="18"/>
      <c r="W11" s="18"/>
      <c r="X11" s="18"/>
      <c r="Y11" s="18"/>
      <c r="Z11" s="18"/>
      <c r="AA11" s="18"/>
    </row>
    <row r="12" spans="1:47" s="20" customFormat="1" ht="21.95" customHeight="1" x14ac:dyDescent="0.25">
      <c r="A12" s="132" t="s">
        <v>37</v>
      </c>
      <c r="B12" s="133"/>
      <c r="C12" s="133"/>
      <c r="D12" s="133"/>
      <c r="E12" s="133"/>
      <c r="F12" s="133"/>
      <c r="G12" s="133"/>
      <c r="H12" s="134"/>
      <c r="L12" s="21"/>
      <c r="N12" s="21"/>
      <c r="R12" s="21"/>
    </row>
    <row r="13" spans="1:47" s="4" customFormat="1" ht="63" customHeight="1" x14ac:dyDescent="0.25">
      <c r="A13" s="22" t="s">
        <v>6</v>
      </c>
      <c r="B13" s="137" t="str">
        <f>IF(D3="HUB","Subproviders Name: HUB only 
(Enter Alphabetically)","Subproviders Name: DBE only 
(Enter Alphabetically)")</f>
        <v>Subproviders Name: DBE only 
(Enter Alphabetically)</v>
      </c>
      <c r="C13" s="138"/>
      <c r="D13" s="22" t="s">
        <v>14</v>
      </c>
      <c r="E13" s="22" t="s">
        <v>21</v>
      </c>
      <c r="F13" s="22" t="s">
        <v>13</v>
      </c>
      <c r="G13" s="22" t="s">
        <v>22</v>
      </c>
      <c r="H13" s="22" t="s">
        <v>12</v>
      </c>
      <c r="J13" s="23"/>
      <c r="K13" s="24"/>
      <c r="L13" s="25"/>
      <c r="M13" s="24"/>
      <c r="N13" s="24"/>
      <c r="O13" s="24"/>
      <c r="P13" s="24"/>
      <c r="Q13" s="23"/>
      <c r="R13" s="26"/>
      <c r="S13" s="24"/>
      <c r="T13" s="24"/>
      <c r="U13" s="24"/>
      <c r="V13" s="24"/>
      <c r="W13" s="24"/>
      <c r="X13" s="24"/>
    </row>
    <row r="14" spans="1:47" s="4" customFormat="1" ht="20.100000000000001" customHeight="1" x14ac:dyDescent="0.25">
      <c r="A14" s="29">
        <v>1</v>
      </c>
      <c r="B14" s="85"/>
      <c r="C14" s="86"/>
      <c r="D14" s="30">
        <f>'WA#1'!D14+'WA#2'!D14+'WA#3'!D14+'WA#4'!D14+'WA#5'!D14+'WA#6'!D14+'WA#7'!D14+'WA#8'!D14+'WA#9'!D14+'WA#10'!D14+'WA#11'!D14+'WA#12'!D14+'WA#13'!D14+'WA#14'!D14+'WA#15'!D14+'WA#16'!D14+'WA#17'!D14+'WA#18'!D14+'WA#19'!D14+'WA#20'!D14</f>
        <v>0</v>
      </c>
      <c r="E14" s="30">
        <f>'WA#1'!E14+'WA#2'!E14+'WA#3'!E14+'WA#4'!E14+'WA#5'!E14+'WA#6'!E14+'WA#7'!E14+'WA#8'!E14+'WA#9'!E14+'WA#10'!E14+'WA#11'!E14+'WA#12'!E14+'WA#13'!E14+'WA#14'!E14+'WA#15'!E14+'WA#16'!E14+'WA#17'!E14+'WA#18'!E14+'WA#19'!E14+'WA#20'!E14</f>
        <v>0</v>
      </c>
      <c r="F14" s="30">
        <f>'WA#1'!F14+'WA#2'!F14+'WA#3'!F14+'WA#4'!F14+'WA#5'!F14+'WA#6'!F14+'WA#7'!F14+'WA#8'!F14+'WA#9'!F14+'WA#10'!F14+'WA#11'!F14+'WA#12'!F14+'WA#13'!F14+'WA#14'!F14+'WA#15'!F14+'WA#16'!F14+'WA#17'!F14+'WA#18'!F14+'WA#19'!F14+'WA#20'!F14</f>
        <v>0</v>
      </c>
      <c r="G14" s="30">
        <f>'WA#1'!G14+'WA#2'!G14+'WA#3'!G14+'WA#4'!G14+'WA#5'!G14+'WA#6'!G14+'WA#7'!G14+'WA#8'!G14+'WA#9'!G14+'WA#10'!G14+'WA#11'!G14+'WA#12'!G14+'WA#13'!G14+'WA#14'!G14+'WA#15'!G14+'WA#16'!G14+'WA#17'!G14+'WA#18'!G14+'WA#19'!G14+'WA#20'!G14</f>
        <v>0</v>
      </c>
      <c r="H14" s="31" t="str">
        <f>IF(G14="","",IF(G14=0,"",G14/D14))</f>
        <v/>
      </c>
      <c r="I14" s="32"/>
      <c r="J14" s="33"/>
      <c r="K14" s="33"/>
      <c r="L14" s="34"/>
      <c r="M14" s="33"/>
      <c r="N14" s="33"/>
      <c r="O14" s="32"/>
      <c r="P14" s="33"/>
      <c r="R14" s="6"/>
      <c r="S14" s="33"/>
      <c r="T14" s="32"/>
      <c r="U14" s="33"/>
      <c r="V14" s="33"/>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row>
    <row r="15" spans="1:47" s="4" customFormat="1" ht="20.100000000000001" customHeight="1" x14ac:dyDescent="0.25">
      <c r="A15" s="29">
        <v>2</v>
      </c>
      <c r="B15" s="85"/>
      <c r="C15" s="86"/>
      <c r="D15" s="30">
        <f>'WA#1'!D15+'WA#2'!D15+'WA#3'!D15+'WA#4'!D15+'WA#5'!D15+'WA#6'!D15+'WA#7'!D15+'WA#8'!D15+'WA#9'!D15+'WA#10'!D15+'WA#11'!D15+'WA#12'!D15+'WA#13'!D15+'WA#14'!D15+'WA#15'!D15+'WA#16'!D15+'WA#17'!D15+'WA#18'!D15+'WA#19'!D15+'WA#20'!D15</f>
        <v>0</v>
      </c>
      <c r="E15" s="30">
        <f>'WA#1'!E15+'WA#2'!E15+'WA#3'!E15+'WA#4'!E15+'WA#5'!E15+'WA#6'!E15+'WA#7'!E15+'WA#8'!E15+'WA#9'!E15+'WA#10'!E15+'WA#11'!E15+'WA#12'!E15+'WA#13'!E15+'WA#14'!E15+'WA#15'!E15+'WA#16'!E15+'WA#17'!E15+'WA#18'!E15+'WA#19'!E15+'WA#20'!E15</f>
        <v>0</v>
      </c>
      <c r="F15" s="30">
        <f>'WA#1'!F15+'WA#2'!F15+'WA#3'!F15+'WA#4'!F15+'WA#5'!F15+'WA#6'!F15+'WA#7'!F15+'WA#8'!F15+'WA#9'!F15+'WA#10'!F15+'WA#11'!F15+'WA#12'!F15+'WA#13'!F15+'WA#14'!F15+'WA#15'!F15+'WA#16'!F15+'WA#17'!F15+'WA#18'!F15+'WA#19'!F15+'WA#20'!F15</f>
        <v>0</v>
      </c>
      <c r="G15" s="30">
        <f>'WA#1'!G15+'WA#2'!G15+'WA#3'!G15+'WA#4'!G15+'WA#5'!G15+'WA#6'!G15+'WA#7'!G15+'WA#8'!G15+'WA#9'!G15+'WA#10'!G15+'WA#11'!G15+'WA#12'!G15+'WA#13'!G15+'WA#14'!G15+'WA#15'!G15+'WA#16'!G15+'WA#17'!G15+'WA#18'!G15+'WA#19'!G15+'WA#20'!G15</f>
        <v>0</v>
      </c>
      <c r="H15" s="31" t="str">
        <f t="shared" ref="H15:H26" si="0">IF(G15="","",IF(G15=0,"",G15/D15))</f>
        <v/>
      </c>
      <c r="I15" s="32"/>
      <c r="J15" s="33"/>
      <c r="K15" s="33"/>
      <c r="L15" s="34"/>
      <c r="M15" s="33"/>
      <c r="N15" s="33"/>
      <c r="O15" s="32"/>
      <c r="P15" s="33"/>
      <c r="R15" s="6"/>
      <c r="S15" s="33"/>
      <c r="T15" s="32"/>
      <c r="U15" s="33"/>
      <c r="V15" s="33"/>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row>
    <row r="16" spans="1:47" s="4" customFormat="1" ht="20.100000000000001" customHeight="1" x14ac:dyDescent="0.25">
      <c r="A16" s="29">
        <v>3</v>
      </c>
      <c r="B16" s="85"/>
      <c r="C16" s="86"/>
      <c r="D16" s="30">
        <f>'WA#1'!D16+'WA#2'!D16+'WA#3'!D16+'WA#4'!D16+'WA#5'!D16+'WA#6'!D16+'WA#7'!D16+'WA#8'!D16+'WA#9'!D16+'WA#10'!D16+'WA#11'!D16+'WA#12'!D16+'WA#13'!D16+'WA#14'!D16+'WA#15'!D16+'WA#16'!D16+'WA#17'!D16+'WA#18'!D16+'WA#19'!D16+'WA#20'!D16</f>
        <v>0</v>
      </c>
      <c r="E16" s="30">
        <f>'WA#1'!E16+'WA#2'!E16+'WA#3'!E16+'WA#4'!E16+'WA#5'!E16+'WA#6'!E16+'WA#7'!E16+'WA#8'!E16+'WA#9'!E16+'WA#10'!E16+'WA#11'!E16+'WA#12'!E16+'WA#13'!E16+'WA#14'!E16+'WA#15'!E16+'WA#16'!E16+'WA#17'!E16+'WA#18'!E16+'WA#19'!E16+'WA#20'!E16</f>
        <v>0</v>
      </c>
      <c r="F16" s="30">
        <f>'WA#1'!F16+'WA#2'!F16+'WA#3'!F16+'WA#4'!F16+'WA#5'!F16+'WA#6'!F16+'WA#7'!F16+'WA#8'!F16+'WA#9'!F16+'WA#10'!F16+'WA#11'!F16+'WA#12'!F16+'WA#13'!F16+'WA#14'!F16+'WA#15'!F16+'WA#16'!F16+'WA#17'!F16+'WA#18'!F16+'WA#19'!F16+'WA#20'!F16</f>
        <v>0</v>
      </c>
      <c r="G16" s="30">
        <f>'WA#1'!G16+'WA#2'!G16+'WA#3'!G16+'WA#4'!G16+'WA#5'!G16+'WA#6'!G16+'WA#7'!G16+'WA#8'!G16+'WA#9'!G16+'WA#10'!G16+'WA#11'!G16+'WA#12'!G16+'WA#13'!G16+'WA#14'!G16+'WA#15'!G16+'WA#16'!G16+'WA#17'!G16+'WA#18'!G16+'WA#19'!G16+'WA#20'!G16</f>
        <v>0</v>
      </c>
      <c r="H16" s="31" t="str">
        <f t="shared" si="0"/>
        <v/>
      </c>
      <c r="I16" s="32"/>
      <c r="J16" s="33"/>
      <c r="K16" s="33"/>
      <c r="L16" s="34"/>
      <c r="M16" s="33"/>
      <c r="N16" s="33"/>
      <c r="O16" s="32"/>
      <c r="P16" s="33"/>
      <c r="R16" s="6"/>
      <c r="S16" s="33"/>
      <c r="T16" s="32"/>
      <c r="U16" s="33"/>
      <c r="V16" s="33"/>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row>
    <row r="17" spans="1:47" s="4" customFormat="1" ht="20.100000000000001" customHeight="1" x14ac:dyDescent="0.25">
      <c r="A17" s="29">
        <v>4</v>
      </c>
      <c r="B17" s="85"/>
      <c r="C17" s="86"/>
      <c r="D17" s="30">
        <f>'WA#1'!D17+'WA#2'!D17+'WA#3'!D17+'WA#4'!D17+'WA#5'!D17+'WA#6'!D17+'WA#7'!D17+'WA#8'!D17+'WA#9'!D17+'WA#10'!D17+'WA#11'!D17+'WA#12'!D17+'WA#13'!D17+'WA#14'!D17+'WA#15'!D17+'WA#16'!D17+'WA#17'!D17+'WA#18'!D17+'WA#19'!D17+'WA#20'!D17</f>
        <v>0</v>
      </c>
      <c r="E17" s="30">
        <f>'WA#1'!E17+'WA#2'!E17+'WA#3'!E17+'WA#4'!E17+'WA#5'!E17+'WA#6'!E17+'WA#7'!E17+'WA#8'!E17+'WA#9'!E17+'WA#10'!E17+'WA#11'!E17+'WA#12'!E17+'WA#13'!E17+'WA#14'!E17+'WA#15'!E17+'WA#16'!E17+'WA#17'!E17+'WA#18'!E17+'WA#19'!E17+'WA#20'!E17</f>
        <v>0</v>
      </c>
      <c r="F17" s="30">
        <f>'WA#1'!F17+'WA#2'!F17+'WA#3'!F17+'WA#4'!F17+'WA#5'!F17+'WA#6'!F17+'WA#7'!F17+'WA#8'!F17+'WA#9'!F17+'WA#10'!F17+'WA#11'!F17+'WA#12'!F17+'WA#13'!F17+'WA#14'!F17+'WA#15'!F17+'WA#16'!F17+'WA#17'!F17+'WA#18'!F17+'WA#19'!F17+'WA#20'!F17</f>
        <v>0</v>
      </c>
      <c r="G17" s="30">
        <f>'WA#1'!G17+'WA#2'!G17+'WA#3'!G17+'WA#4'!G17+'WA#5'!G17+'WA#6'!G17+'WA#7'!G17+'WA#8'!G17+'WA#9'!G17+'WA#10'!G17+'WA#11'!G17+'WA#12'!G17+'WA#13'!G17+'WA#14'!G17+'WA#15'!G17+'WA#16'!G17+'WA#17'!G17+'WA#18'!G17+'WA#19'!G17+'WA#20'!G17</f>
        <v>0</v>
      </c>
      <c r="H17" s="31" t="str">
        <f t="shared" si="0"/>
        <v/>
      </c>
      <c r="I17" s="32"/>
      <c r="J17" s="33"/>
      <c r="K17" s="33"/>
      <c r="L17" s="34"/>
      <c r="M17" s="33"/>
      <c r="N17" s="33"/>
      <c r="O17" s="32"/>
      <c r="P17" s="33"/>
      <c r="R17" s="6"/>
      <c r="S17" s="33"/>
      <c r="T17" s="32"/>
      <c r="U17" s="33"/>
      <c r="V17" s="33"/>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row>
    <row r="18" spans="1:47" s="4" customFormat="1" ht="20.100000000000001" customHeight="1" x14ac:dyDescent="0.25">
      <c r="A18" s="29">
        <v>5</v>
      </c>
      <c r="B18" s="85"/>
      <c r="C18" s="86"/>
      <c r="D18" s="30">
        <f>'WA#1'!D18+'WA#2'!D18+'WA#3'!D18+'WA#4'!D18+'WA#5'!D18+'WA#6'!D18+'WA#7'!D18+'WA#8'!D18+'WA#9'!D18+'WA#10'!D18+'WA#11'!D18+'WA#12'!D18+'WA#13'!D18+'WA#14'!D18+'WA#15'!D18+'WA#16'!D18+'WA#17'!D18+'WA#18'!D18+'WA#19'!D18+'WA#20'!D18</f>
        <v>0</v>
      </c>
      <c r="E18" s="30">
        <f>'WA#1'!E18+'WA#2'!E18+'WA#3'!E18+'WA#4'!E18+'WA#5'!E18+'WA#6'!E18+'WA#7'!E18+'WA#8'!E18+'WA#9'!E18+'WA#10'!E18+'WA#11'!E18+'WA#12'!E18+'WA#13'!E18+'WA#14'!E18+'WA#15'!E18+'WA#16'!E18+'WA#17'!E18+'WA#18'!E18+'WA#19'!E18+'WA#20'!E18</f>
        <v>0</v>
      </c>
      <c r="F18" s="30">
        <f>'WA#1'!F18+'WA#2'!F18+'WA#3'!F18+'WA#4'!F18+'WA#5'!F18+'WA#6'!F18+'WA#7'!F18+'WA#8'!F18+'WA#9'!F18+'WA#10'!F18+'WA#11'!F18+'WA#12'!F18+'WA#13'!F18+'WA#14'!F18+'WA#15'!F18+'WA#16'!F18+'WA#17'!F18+'WA#18'!F18+'WA#19'!F18+'WA#20'!F18</f>
        <v>0</v>
      </c>
      <c r="G18" s="30">
        <f>'WA#1'!G18+'WA#2'!G18+'WA#3'!G18+'WA#4'!G18+'WA#5'!G18+'WA#6'!G18+'WA#7'!G18+'WA#8'!G18+'WA#9'!G18+'WA#10'!G18+'WA#11'!G18+'WA#12'!G18+'WA#13'!G18+'WA#14'!G18+'WA#15'!G18+'WA#16'!G18+'WA#17'!G18+'WA#18'!G18+'WA#19'!G18+'WA#20'!G18</f>
        <v>0</v>
      </c>
      <c r="H18" s="31" t="str">
        <f t="shared" si="0"/>
        <v/>
      </c>
      <c r="I18" s="32"/>
      <c r="J18" s="33"/>
      <c r="K18" s="33"/>
      <c r="L18" s="34"/>
      <c r="M18" s="33"/>
      <c r="N18" s="33"/>
      <c r="O18" s="32"/>
      <c r="P18" s="33"/>
      <c r="R18" s="6"/>
      <c r="S18" s="33"/>
      <c r="T18" s="32"/>
      <c r="U18" s="33"/>
      <c r="V18" s="33"/>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row>
    <row r="19" spans="1:47" s="4" customFormat="1" ht="20.100000000000001" customHeight="1" x14ac:dyDescent="0.25">
      <c r="A19" s="29">
        <v>6</v>
      </c>
      <c r="B19" s="85"/>
      <c r="C19" s="86"/>
      <c r="D19" s="30">
        <f>'WA#1'!D19+'WA#2'!D19+'WA#3'!D19+'WA#4'!D19+'WA#5'!D19+'WA#6'!D19+'WA#7'!D19+'WA#8'!D19+'WA#9'!D19+'WA#10'!D19+'WA#11'!D19+'WA#12'!D19+'WA#13'!D19+'WA#14'!D19+'WA#15'!D19+'WA#16'!D19+'WA#17'!D19+'WA#18'!D19+'WA#19'!D19+'WA#20'!D19</f>
        <v>0</v>
      </c>
      <c r="E19" s="30">
        <f>'WA#1'!E19+'WA#2'!E19+'WA#3'!E19+'WA#4'!E19+'WA#5'!E19+'WA#6'!E19+'WA#7'!E19+'WA#8'!E19+'WA#9'!E19+'WA#10'!E19+'WA#11'!E19+'WA#12'!E19+'WA#13'!E19+'WA#14'!E19+'WA#15'!E19+'WA#16'!E19+'WA#17'!E19+'WA#18'!E19+'WA#19'!E19+'WA#20'!E19</f>
        <v>0</v>
      </c>
      <c r="F19" s="30">
        <f>'WA#1'!F19+'WA#2'!F19+'WA#3'!F19+'WA#4'!F19+'WA#5'!F19+'WA#6'!F19+'WA#7'!F19+'WA#8'!F19+'WA#9'!F19+'WA#10'!F19+'WA#11'!F19+'WA#12'!F19+'WA#13'!F19+'WA#14'!F19+'WA#15'!F19+'WA#16'!F19+'WA#17'!F19+'WA#18'!F19+'WA#19'!F19+'WA#20'!F19</f>
        <v>0</v>
      </c>
      <c r="G19" s="30">
        <f>'WA#1'!G19+'WA#2'!G19+'WA#3'!G19+'WA#4'!G19+'WA#5'!G19+'WA#6'!G19+'WA#7'!G19+'WA#8'!G19+'WA#9'!G19+'WA#10'!G19+'WA#11'!G19+'WA#12'!G19+'WA#13'!G19+'WA#14'!G19+'WA#15'!G19+'WA#16'!G19+'WA#17'!G19+'WA#18'!G19+'WA#19'!G19+'WA#20'!G19</f>
        <v>0</v>
      </c>
      <c r="H19" s="31" t="str">
        <f t="shared" si="0"/>
        <v/>
      </c>
      <c r="I19" s="32"/>
      <c r="J19" s="33"/>
      <c r="K19" s="33"/>
      <c r="L19" s="34"/>
      <c r="M19" s="33"/>
      <c r="N19" s="33"/>
      <c r="O19" s="32"/>
      <c r="P19" s="33"/>
      <c r="R19" s="6"/>
      <c r="S19" s="33"/>
      <c r="T19" s="32"/>
      <c r="U19" s="33"/>
      <c r="V19" s="33"/>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row>
    <row r="20" spans="1:47" s="4" customFormat="1" ht="20.100000000000001" customHeight="1" x14ac:dyDescent="0.25">
      <c r="A20" s="29">
        <v>7</v>
      </c>
      <c r="B20" s="85"/>
      <c r="C20" s="86"/>
      <c r="D20" s="30">
        <f>'WA#1'!D20+'WA#2'!D20+'WA#3'!D20+'WA#4'!D20+'WA#5'!D20+'WA#6'!D20+'WA#7'!D20+'WA#8'!D20+'WA#9'!D20+'WA#10'!D20+'WA#11'!D20+'WA#12'!D20+'WA#13'!D20+'WA#14'!D20+'WA#15'!D20+'WA#16'!D20+'WA#17'!D20+'WA#18'!D20+'WA#19'!D20+'WA#20'!D20</f>
        <v>0</v>
      </c>
      <c r="E20" s="30">
        <f>'WA#1'!E20+'WA#2'!E20+'WA#3'!E20+'WA#4'!E20+'WA#5'!E20+'WA#6'!E20+'WA#7'!E20+'WA#8'!E20+'WA#9'!E20+'WA#10'!E20+'WA#11'!E20+'WA#12'!E20+'WA#13'!E20+'WA#14'!E20+'WA#15'!E20+'WA#16'!E20+'WA#17'!E20+'WA#18'!E20+'WA#19'!E20+'WA#20'!E20</f>
        <v>0</v>
      </c>
      <c r="F20" s="30">
        <f>'WA#1'!F20+'WA#2'!F20+'WA#3'!F20+'WA#4'!F20+'WA#5'!F20+'WA#6'!F20+'WA#7'!F20+'WA#8'!F20+'WA#9'!F20+'WA#10'!F20+'WA#11'!F20+'WA#12'!F20+'WA#13'!F20+'WA#14'!F20+'WA#15'!F20+'WA#16'!F20+'WA#17'!F20+'WA#18'!F20+'WA#19'!F20+'WA#20'!F20</f>
        <v>0</v>
      </c>
      <c r="G20" s="30">
        <f>'WA#1'!G20+'WA#2'!G20+'WA#3'!G20+'WA#4'!G20+'WA#5'!G20+'WA#6'!G20+'WA#7'!G20+'WA#8'!G20+'WA#9'!G20+'WA#10'!G20+'WA#11'!G20+'WA#12'!G20+'WA#13'!G20+'WA#14'!G20+'WA#15'!G20+'WA#16'!G20+'WA#17'!G20+'WA#18'!G20+'WA#19'!G20+'WA#20'!G20</f>
        <v>0</v>
      </c>
      <c r="H20" s="31" t="str">
        <f t="shared" si="0"/>
        <v/>
      </c>
      <c r="I20" s="32"/>
      <c r="J20" s="33"/>
      <c r="K20" s="33"/>
      <c r="L20" s="34"/>
      <c r="M20" s="33"/>
      <c r="N20" s="33"/>
      <c r="O20" s="32"/>
      <c r="P20" s="33"/>
      <c r="R20" s="6"/>
      <c r="S20" s="33"/>
      <c r="T20" s="32"/>
      <c r="U20" s="33"/>
      <c r="V20" s="33"/>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row>
    <row r="21" spans="1:47" s="4" customFormat="1" ht="20.100000000000001" customHeight="1" x14ac:dyDescent="0.25">
      <c r="A21" s="29">
        <v>8</v>
      </c>
      <c r="B21" s="85"/>
      <c r="C21" s="86"/>
      <c r="D21" s="30">
        <f>'WA#1'!D21+'WA#2'!D21+'WA#3'!D21+'WA#4'!D21+'WA#5'!D21+'WA#6'!D21+'WA#7'!D21+'WA#8'!D21+'WA#9'!D21+'WA#10'!D21+'WA#11'!D21+'WA#12'!D21+'WA#13'!D21+'WA#14'!D21+'WA#15'!D21+'WA#16'!D21+'WA#17'!D21+'WA#18'!D21+'WA#19'!D21+'WA#20'!D21</f>
        <v>0</v>
      </c>
      <c r="E21" s="30">
        <f>'WA#1'!E21+'WA#2'!E21+'WA#3'!E21+'WA#4'!E21+'WA#5'!E21+'WA#6'!E21+'WA#7'!E21+'WA#8'!E21+'WA#9'!E21+'WA#10'!E21+'WA#11'!E21+'WA#12'!E21+'WA#13'!E21+'WA#14'!E21+'WA#15'!E21+'WA#16'!E21+'WA#17'!E21+'WA#18'!E21+'WA#19'!E21+'WA#20'!E21</f>
        <v>0</v>
      </c>
      <c r="F21" s="30">
        <f>'WA#1'!F21+'WA#2'!F21+'WA#3'!F21+'WA#4'!F21+'WA#5'!F21+'WA#6'!F21+'WA#7'!F21+'WA#8'!F21+'WA#9'!F21+'WA#10'!F21+'WA#11'!F21+'WA#12'!F21+'WA#13'!F21+'WA#14'!F21+'WA#15'!F21+'WA#16'!F21+'WA#17'!F21+'WA#18'!F21+'WA#19'!F21+'WA#20'!F21</f>
        <v>0</v>
      </c>
      <c r="G21" s="30">
        <f>'WA#1'!G21+'WA#2'!G21+'WA#3'!G21+'WA#4'!G21+'WA#5'!G21+'WA#6'!G21+'WA#7'!G21+'WA#8'!G21+'WA#9'!G21+'WA#10'!G21+'WA#11'!G21+'WA#12'!G21+'WA#13'!G21+'WA#14'!G21+'WA#15'!G21+'WA#16'!G21+'WA#17'!G21+'WA#18'!G21+'WA#19'!G21+'WA#20'!G21</f>
        <v>0</v>
      </c>
      <c r="H21" s="31" t="str">
        <f t="shared" si="0"/>
        <v/>
      </c>
      <c r="I21" s="32"/>
      <c r="J21" s="33"/>
      <c r="K21" s="33"/>
      <c r="L21" s="34"/>
      <c r="M21" s="33"/>
      <c r="N21" s="33"/>
      <c r="O21" s="32"/>
      <c r="P21" s="33"/>
      <c r="R21" s="6"/>
      <c r="S21" s="33"/>
      <c r="T21" s="32"/>
      <c r="U21" s="33"/>
      <c r="V21" s="33"/>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row>
    <row r="22" spans="1:47" s="4" customFormat="1" ht="20.100000000000001" customHeight="1" x14ac:dyDescent="0.25">
      <c r="A22" s="29">
        <v>9</v>
      </c>
      <c r="B22" s="85"/>
      <c r="C22" s="86"/>
      <c r="D22" s="30">
        <f>'WA#1'!D22+'WA#2'!D22+'WA#3'!D22+'WA#4'!D22+'WA#5'!D22+'WA#6'!D22+'WA#7'!D22+'WA#8'!D22+'WA#9'!D22+'WA#10'!D22+'WA#11'!D22+'WA#12'!D22+'WA#13'!D22+'WA#14'!D22+'WA#15'!D22+'WA#16'!D22+'WA#17'!D22+'WA#18'!D22+'WA#19'!D22+'WA#20'!D22</f>
        <v>0</v>
      </c>
      <c r="E22" s="30">
        <f>'WA#1'!E22+'WA#2'!E22+'WA#3'!E22+'WA#4'!E22+'WA#5'!E22+'WA#6'!E22+'WA#7'!E22+'WA#8'!E22+'WA#9'!E22+'WA#10'!E22+'WA#11'!E22+'WA#12'!E22+'WA#13'!E22+'WA#14'!E22+'WA#15'!E22+'WA#16'!E22+'WA#17'!E22+'WA#18'!E22+'WA#19'!E22+'WA#20'!E22</f>
        <v>0</v>
      </c>
      <c r="F22" s="30">
        <f>'WA#1'!F22+'WA#2'!F22+'WA#3'!F22+'WA#4'!F22+'WA#5'!F22+'WA#6'!F22+'WA#7'!F22+'WA#8'!F22+'WA#9'!F22+'WA#10'!F22+'WA#11'!F22+'WA#12'!F22+'WA#13'!F22+'WA#14'!F22+'WA#15'!F22+'WA#16'!F22+'WA#17'!F22+'WA#18'!F22+'WA#19'!F22+'WA#20'!F22</f>
        <v>0</v>
      </c>
      <c r="G22" s="30">
        <f>'WA#1'!G22+'WA#2'!G22+'WA#3'!G22+'WA#4'!G22+'WA#5'!G22+'WA#6'!G22+'WA#7'!G22+'WA#8'!G22+'WA#9'!G22+'WA#10'!G22+'WA#11'!G22+'WA#12'!G22+'WA#13'!G22+'WA#14'!G22+'WA#15'!G22+'WA#16'!G22+'WA#17'!G22+'WA#18'!G22+'WA#19'!G22+'WA#20'!G22</f>
        <v>0</v>
      </c>
      <c r="H22" s="31" t="str">
        <f t="shared" si="0"/>
        <v/>
      </c>
      <c r="I22" s="32"/>
      <c r="J22" s="33"/>
      <c r="K22" s="33"/>
      <c r="L22" s="34"/>
      <c r="M22" s="33"/>
      <c r="N22" s="33"/>
      <c r="O22" s="32"/>
      <c r="P22" s="33"/>
      <c r="R22" s="6"/>
      <c r="S22" s="33"/>
      <c r="T22" s="32"/>
      <c r="U22" s="33"/>
      <c r="V22" s="33"/>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row>
    <row r="23" spans="1:47" s="4" customFormat="1" ht="20.100000000000001" customHeight="1" x14ac:dyDescent="0.25">
      <c r="A23" s="29">
        <v>10</v>
      </c>
      <c r="B23" s="85"/>
      <c r="C23" s="86"/>
      <c r="D23" s="30">
        <f>'WA#1'!D23+'WA#2'!D23+'WA#3'!D23+'WA#4'!D23+'WA#5'!D23+'WA#6'!D23+'WA#7'!D23+'WA#8'!D23+'WA#9'!D23+'WA#10'!D23+'WA#11'!D23+'WA#12'!D23+'WA#13'!D23+'WA#14'!D23+'WA#15'!D23+'WA#16'!D23+'WA#17'!D23+'WA#18'!D23+'WA#19'!D23+'WA#20'!D23</f>
        <v>0</v>
      </c>
      <c r="E23" s="30">
        <f>'WA#1'!E23+'WA#2'!E23+'WA#3'!E23+'WA#4'!E23+'WA#5'!E23+'WA#6'!E23+'WA#7'!E23+'WA#8'!E23+'WA#9'!E23+'WA#10'!E23+'WA#11'!E23+'WA#12'!E23+'WA#13'!E23+'WA#14'!E23+'WA#15'!E23+'WA#16'!E23+'WA#17'!E23+'WA#18'!E23+'WA#19'!E23+'WA#20'!E23</f>
        <v>0</v>
      </c>
      <c r="F23" s="30">
        <f>'WA#1'!F23+'WA#2'!F23+'WA#3'!F23+'WA#4'!F23+'WA#5'!F23+'WA#6'!F23+'WA#7'!F23+'WA#8'!F23+'WA#9'!F23+'WA#10'!F23+'WA#11'!F23+'WA#12'!F23+'WA#13'!F23+'WA#14'!F23+'WA#15'!F23+'WA#16'!F23+'WA#17'!F23+'WA#18'!F23+'WA#19'!F23+'WA#20'!F23</f>
        <v>0</v>
      </c>
      <c r="G23" s="30">
        <f>'WA#1'!G23+'WA#2'!G23+'WA#3'!G23+'WA#4'!G23+'WA#5'!G23+'WA#6'!G23+'WA#7'!G23+'WA#8'!G23+'WA#9'!G23+'WA#10'!G23+'WA#11'!G23+'WA#12'!G23+'WA#13'!G23+'WA#14'!G23+'WA#15'!G23+'WA#16'!G23+'WA#17'!G23+'WA#18'!G23+'WA#19'!G23+'WA#20'!G23</f>
        <v>0</v>
      </c>
      <c r="H23" s="31" t="str">
        <f t="shared" si="0"/>
        <v/>
      </c>
      <c r="I23" s="32"/>
      <c r="J23" s="33"/>
      <c r="K23" s="33"/>
      <c r="L23" s="34"/>
      <c r="M23" s="33"/>
      <c r="N23" s="33"/>
      <c r="O23" s="32"/>
      <c r="P23" s="33"/>
      <c r="R23" s="6"/>
      <c r="S23" s="33"/>
      <c r="T23" s="32"/>
      <c r="U23" s="33"/>
      <c r="V23" s="33"/>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row>
    <row r="24" spans="1:47" s="4" customFormat="1" ht="20.100000000000001" customHeight="1" x14ac:dyDescent="0.25">
      <c r="A24" s="29">
        <v>11</v>
      </c>
      <c r="B24" s="85"/>
      <c r="C24" s="86"/>
      <c r="D24" s="30">
        <f>'WA#1'!D24+'WA#2'!D24+'WA#3'!D24+'WA#4'!D24+'WA#5'!D24+'WA#6'!D24+'WA#7'!D24+'WA#8'!D24+'WA#9'!D24+'WA#10'!D24+'WA#11'!D24+'WA#12'!D24+'WA#13'!D24+'WA#14'!D24+'WA#15'!D24+'WA#16'!D24+'WA#17'!D24+'WA#18'!D24+'WA#19'!D24+'WA#20'!D24</f>
        <v>0</v>
      </c>
      <c r="E24" s="30">
        <f>'WA#1'!E24+'WA#2'!E24+'WA#3'!E24+'WA#4'!E24+'WA#5'!E24+'WA#6'!E24+'WA#7'!E24+'WA#8'!E24+'WA#9'!E24+'WA#10'!E24+'WA#11'!E24+'WA#12'!E24+'WA#13'!E24+'WA#14'!E24+'WA#15'!E24+'WA#16'!E24+'WA#17'!E24+'WA#18'!E24+'WA#19'!E24+'WA#20'!E24</f>
        <v>0</v>
      </c>
      <c r="F24" s="30">
        <f>'WA#1'!F24+'WA#2'!F24+'WA#3'!F24+'WA#4'!F24+'WA#5'!F24+'WA#6'!F24+'WA#7'!F24+'WA#8'!F24+'WA#9'!F24+'WA#10'!F24+'WA#11'!F24+'WA#12'!F24+'WA#13'!F24+'WA#14'!F24+'WA#15'!F24+'WA#16'!F24+'WA#17'!F24+'WA#18'!F24+'WA#19'!F24+'WA#20'!F24</f>
        <v>0</v>
      </c>
      <c r="G24" s="30">
        <f>'WA#1'!G24+'WA#2'!G24+'WA#3'!G24+'WA#4'!G24+'WA#5'!G24+'WA#6'!G24+'WA#7'!G24+'WA#8'!G24+'WA#9'!G24+'WA#10'!G24+'WA#11'!G24+'WA#12'!G24+'WA#13'!G24+'WA#14'!G24+'WA#15'!G24+'WA#16'!G24+'WA#17'!G24+'WA#18'!G24+'WA#19'!G24+'WA#20'!G24</f>
        <v>0</v>
      </c>
      <c r="H24" s="31" t="str">
        <f t="shared" si="0"/>
        <v/>
      </c>
      <c r="I24" s="32"/>
      <c r="J24" s="33"/>
      <c r="K24" s="33"/>
      <c r="L24" s="34"/>
      <c r="M24" s="33"/>
      <c r="N24" s="33"/>
      <c r="O24" s="32"/>
      <c r="P24" s="33"/>
      <c r="R24" s="6"/>
      <c r="S24" s="33"/>
      <c r="T24" s="32"/>
      <c r="U24" s="33"/>
      <c r="V24" s="33"/>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row>
    <row r="25" spans="1:47" s="4" customFormat="1" ht="20.100000000000001" customHeight="1" x14ac:dyDescent="0.25">
      <c r="A25" s="29">
        <v>12</v>
      </c>
      <c r="B25" s="85"/>
      <c r="C25" s="86"/>
      <c r="D25" s="30">
        <f>'WA#1'!D25+'WA#2'!D25+'WA#3'!D25+'WA#4'!D25+'WA#5'!D25+'WA#6'!D25+'WA#7'!D25+'WA#8'!D25+'WA#9'!D25+'WA#10'!D25+'WA#11'!D25+'WA#12'!D25+'WA#13'!D25+'WA#14'!D25+'WA#15'!D25+'WA#16'!D25+'WA#17'!D25+'WA#18'!D25+'WA#19'!D25+'WA#20'!D25</f>
        <v>0</v>
      </c>
      <c r="E25" s="30">
        <f>'WA#1'!E25+'WA#2'!E25+'WA#3'!E25+'WA#4'!E25+'WA#5'!E25+'WA#6'!E25+'WA#7'!E25+'WA#8'!E25+'WA#9'!E25+'WA#10'!E25+'WA#11'!E25+'WA#12'!E25+'WA#13'!E25+'WA#14'!E25+'WA#15'!E25+'WA#16'!E25+'WA#17'!E25+'WA#18'!E25+'WA#19'!E25+'WA#20'!E25</f>
        <v>0</v>
      </c>
      <c r="F25" s="30">
        <f>'WA#1'!F25+'WA#2'!F25+'WA#3'!F25+'WA#4'!F25+'WA#5'!F25+'WA#6'!F25+'WA#7'!F25+'WA#8'!F25+'WA#9'!F25+'WA#10'!F25+'WA#11'!F25+'WA#12'!F25+'WA#13'!F25+'WA#14'!F25+'WA#15'!F25+'WA#16'!F25+'WA#17'!F25+'WA#18'!F25+'WA#19'!F25+'WA#20'!F25</f>
        <v>0</v>
      </c>
      <c r="G25" s="30">
        <f>'WA#1'!G25+'WA#2'!G25+'WA#3'!G25+'WA#4'!G25+'WA#5'!G25+'WA#6'!G25+'WA#7'!G25+'WA#8'!G25+'WA#9'!G25+'WA#10'!G25+'WA#11'!G25+'WA#12'!G25+'WA#13'!G25+'WA#14'!G25+'WA#15'!G25+'WA#16'!G25+'WA#17'!G25+'WA#18'!G25+'WA#19'!G25+'WA#20'!G25</f>
        <v>0</v>
      </c>
      <c r="H25" s="31" t="str">
        <f t="shared" si="0"/>
        <v/>
      </c>
      <c r="I25" s="32"/>
      <c r="J25" s="33"/>
      <c r="K25" s="33"/>
      <c r="L25" s="34"/>
      <c r="M25" s="33"/>
      <c r="N25" s="33"/>
      <c r="O25" s="32"/>
      <c r="P25" s="33"/>
      <c r="R25" s="6"/>
      <c r="S25" s="33"/>
      <c r="T25" s="32"/>
      <c r="U25" s="33"/>
      <c r="V25" s="33"/>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row>
    <row r="26" spans="1:47" s="4" customFormat="1" ht="20.100000000000001" customHeight="1" x14ac:dyDescent="0.25">
      <c r="A26" s="29"/>
      <c r="B26" s="87" t="str">
        <f>IF(D3="HUB","Subproviders Subtotal (HUB only)","Subproviders Subtotal (DBE only)")</f>
        <v>Subproviders Subtotal (DBE only)</v>
      </c>
      <c r="C26" s="88"/>
      <c r="D26" s="30">
        <f>SUM(D14:D25)</f>
        <v>0</v>
      </c>
      <c r="E26" s="30">
        <f t="shared" ref="E26:G26" si="1">SUM(E14:E25)</f>
        <v>0</v>
      </c>
      <c r="F26" s="30">
        <f t="shared" si="1"/>
        <v>0</v>
      </c>
      <c r="G26" s="30">
        <f t="shared" si="1"/>
        <v>0</v>
      </c>
      <c r="H26" s="31" t="str">
        <f t="shared" si="0"/>
        <v/>
      </c>
      <c r="I26" s="32"/>
      <c r="J26" s="33"/>
      <c r="K26" s="33"/>
      <c r="L26" s="34"/>
      <c r="M26" s="33"/>
      <c r="N26" s="33"/>
      <c r="O26" s="32"/>
      <c r="P26" s="33"/>
      <c r="R26" s="6"/>
      <c r="S26" s="33"/>
      <c r="T26" s="32"/>
      <c r="U26" s="33"/>
      <c r="V26" s="33"/>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row>
    <row r="27" spans="1:47" s="4" customFormat="1" ht="3.95" customHeight="1" x14ac:dyDescent="0.25">
      <c r="A27" s="139" t="s">
        <v>67</v>
      </c>
      <c r="B27" s="140"/>
      <c r="C27" s="140"/>
      <c r="D27" s="140"/>
      <c r="E27" s="140"/>
      <c r="F27" s="140"/>
      <c r="G27" s="140"/>
      <c r="H27" s="141"/>
      <c r="I27" s="32"/>
      <c r="J27" s="33"/>
      <c r="K27" s="33"/>
      <c r="L27" s="34"/>
      <c r="M27" s="33"/>
      <c r="N27" s="33"/>
      <c r="O27" s="32"/>
      <c r="P27" s="33"/>
      <c r="R27" s="6"/>
      <c r="S27" s="33"/>
      <c r="T27" s="32"/>
      <c r="U27" s="33"/>
      <c r="V27" s="33"/>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row>
    <row r="28" spans="1:47" s="4" customFormat="1" ht="63" customHeight="1" x14ac:dyDescent="0.25">
      <c r="A28" s="22" t="s">
        <v>6</v>
      </c>
      <c r="B28" s="137" t="str">
        <f>IF(D3="HUB","Subproviders Name: non-HUB only 
(Enter Alphabetically)","Subproviders Name: non-DBE only 
(Enter Alphabetically)")</f>
        <v>Subproviders Name: non-DBE only 
(Enter Alphabetically)</v>
      </c>
      <c r="C28" s="138"/>
      <c r="D28" s="22" t="s">
        <v>14</v>
      </c>
      <c r="E28" s="22" t="s">
        <v>21</v>
      </c>
      <c r="F28" s="22" t="s">
        <v>13</v>
      </c>
      <c r="G28" s="22" t="s">
        <v>22</v>
      </c>
      <c r="H28" s="22" t="s">
        <v>12</v>
      </c>
      <c r="I28" s="32"/>
      <c r="J28" s="33"/>
      <c r="K28" s="33"/>
      <c r="L28" s="34"/>
      <c r="M28" s="33"/>
      <c r="N28" s="33"/>
      <c r="O28" s="32"/>
      <c r="P28" s="33"/>
      <c r="R28" s="6"/>
      <c r="S28" s="33"/>
      <c r="T28" s="32"/>
      <c r="U28" s="33"/>
      <c r="V28" s="33"/>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row>
    <row r="29" spans="1:47" s="4" customFormat="1" ht="20.100000000000001" customHeight="1" x14ac:dyDescent="0.25">
      <c r="A29" s="29">
        <v>1</v>
      </c>
      <c r="B29" s="85"/>
      <c r="C29" s="86"/>
      <c r="D29" s="30">
        <f>'WA#1'!D29+'WA#2'!D29+'WA#3'!D29+'WA#4'!D29+'WA#5'!D29+'WA#6'!D29+'WA#7'!D29+'WA#8'!D29+'WA#9'!D29+'WA#10'!D29+'WA#11'!D29+'WA#12'!D29+'WA#13'!D29+'WA#14'!D29+'WA#15'!D29+'WA#16'!D29+'WA#17'!D29+'WA#18'!D29+'WA#19'!D29+'WA#20'!D29</f>
        <v>0</v>
      </c>
      <c r="E29" s="30">
        <f>'WA#1'!E29+'WA#2'!E29+'WA#3'!E29+'WA#4'!E29+'WA#5'!E29+'WA#6'!E29+'WA#7'!E29+'WA#8'!E29+'WA#9'!E29+'WA#10'!E29+'WA#11'!E29+'WA#12'!E29+'WA#13'!E29+'WA#14'!E29+'WA#15'!E29+'WA#16'!E29+'WA#17'!E29+'WA#18'!E29+'WA#19'!E29+'WA#20'!E29</f>
        <v>0</v>
      </c>
      <c r="F29" s="30">
        <f>'WA#1'!F29+'WA#2'!F29+'WA#3'!F29+'WA#4'!F29+'WA#5'!F29+'WA#6'!F29+'WA#7'!F29+'WA#8'!F29+'WA#9'!F29+'WA#10'!F29+'WA#11'!F29+'WA#12'!F29+'WA#13'!F29+'WA#14'!F29+'WA#15'!F29+'WA#16'!F29+'WA#17'!F29+'WA#18'!F29+'WA#19'!F29+'WA#20'!F29</f>
        <v>0</v>
      </c>
      <c r="G29" s="30">
        <f>'WA#1'!G29+'WA#2'!G29+'WA#3'!G29+'WA#4'!G29+'WA#5'!G29+'WA#6'!G29+'WA#7'!G29+'WA#8'!G29+'WA#9'!G29+'WA#10'!G29+'WA#11'!G29+'WA#12'!G29+'WA#13'!G29+'WA#14'!G29+'WA#15'!G29+'WA#16'!G29+'WA#17'!G29+'WA#18'!G29+'WA#19'!G29+'WA#20'!G29</f>
        <v>0</v>
      </c>
      <c r="H29" s="31" t="str">
        <f t="shared" ref="H29:H43" si="2">IF(G29="","",IF(G29=0,"",G29/D29))</f>
        <v/>
      </c>
      <c r="I29" s="32"/>
      <c r="J29" s="33"/>
      <c r="K29" s="33"/>
      <c r="L29" s="34"/>
      <c r="M29" s="33"/>
      <c r="N29" s="33"/>
      <c r="O29" s="32"/>
      <c r="P29" s="33"/>
      <c r="R29" s="6"/>
      <c r="S29" s="33"/>
      <c r="T29" s="32"/>
      <c r="U29" s="33"/>
      <c r="V29" s="33"/>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row>
    <row r="30" spans="1:47" s="4" customFormat="1" ht="20.100000000000001" customHeight="1" x14ac:dyDescent="0.25">
      <c r="A30" s="29">
        <v>2</v>
      </c>
      <c r="B30" s="85"/>
      <c r="C30" s="86"/>
      <c r="D30" s="30">
        <f>'WA#1'!D30+'WA#2'!D30+'WA#3'!D30+'WA#4'!D30+'WA#5'!D30+'WA#6'!D30+'WA#7'!D30+'WA#8'!D30+'WA#9'!D30+'WA#10'!D30+'WA#11'!D30+'WA#12'!D30+'WA#13'!D30+'WA#14'!D30+'WA#15'!D30+'WA#16'!D30+'WA#17'!D30+'WA#18'!D30+'WA#19'!D30+'WA#20'!D30</f>
        <v>0</v>
      </c>
      <c r="E30" s="30">
        <f>'WA#1'!E30+'WA#2'!E30+'WA#3'!E30+'WA#4'!E30+'WA#5'!E30+'WA#6'!E30+'WA#7'!E30+'WA#8'!E30+'WA#9'!E30+'WA#10'!E30+'WA#11'!E30+'WA#12'!E30+'WA#13'!E30+'WA#14'!E30+'WA#15'!E30+'WA#16'!E30+'WA#17'!E30+'WA#18'!E30+'WA#19'!E30+'WA#20'!E30</f>
        <v>0</v>
      </c>
      <c r="F30" s="30">
        <f>'WA#1'!F30+'WA#2'!F30+'WA#3'!F30+'WA#4'!F30+'WA#5'!F30+'WA#6'!F30+'WA#7'!F30+'WA#8'!F30+'WA#9'!F30+'WA#10'!F30+'WA#11'!F30+'WA#12'!F30+'WA#13'!F30+'WA#14'!F30+'WA#15'!F30+'WA#16'!F30+'WA#17'!F30+'WA#18'!F30+'WA#19'!F30+'WA#20'!F30</f>
        <v>0</v>
      </c>
      <c r="G30" s="30">
        <f>'WA#1'!G30+'WA#2'!G30+'WA#3'!G30+'WA#4'!G30+'WA#5'!G30+'WA#6'!G30+'WA#7'!G30+'WA#8'!G30+'WA#9'!G30+'WA#10'!G30+'WA#11'!G30+'WA#12'!G30+'WA#13'!G30+'WA#14'!G30+'WA#15'!G30+'WA#16'!G30+'WA#17'!G30+'WA#18'!G30+'WA#19'!G30+'WA#20'!G30</f>
        <v>0</v>
      </c>
      <c r="H30" s="31" t="str">
        <f t="shared" si="2"/>
        <v/>
      </c>
      <c r="I30" s="32"/>
      <c r="J30" s="33"/>
      <c r="K30" s="33"/>
      <c r="L30" s="34"/>
      <c r="M30" s="33"/>
      <c r="N30" s="33"/>
      <c r="O30" s="32"/>
      <c r="P30" s="33"/>
      <c r="R30" s="6"/>
      <c r="S30" s="33"/>
      <c r="T30" s="32"/>
      <c r="U30" s="33"/>
      <c r="V30" s="33"/>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row>
    <row r="31" spans="1:47" s="4" customFormat="1" ht="20.100000000000001" customHeight="1" x14ac:dyDescent="0.25">
      <c r="A31" s="29">
        <v>3</v>
      </c>
      <c r="B31" s="85"/>
      <c r="C31" s="86"/>
      <c r="D31" s="30">
        <f>'WA#1'!D31+'WA#2'!D31+'WA#3'!D31+'WA#4'!D31+'WA#5'!D31+'WA#6'!D31+'WA#7'!D31+'WA#8'!D31+'WA#9'!D31+'WA#10'!D31+'WA#11'!D31+'WA#12'!D31+'WA#13'!D31+'WA#14'!D31+'WA#15'!D31+'WA#16'!D31+'WA#17'!D31+'WA#18'!D31+'WA#19'!D31+'WA#20'!D31</f>
        <v>0</v>
      </c>
      <c r="E31" s="30">
        <f>'WA#1'!E31+'WA#2'!E31+'WA#3'!E31+'WA#4'!E31+'WA#5'!E31+'WA#6'!E31+'WA#7'!E31+'WA#8'!E31+'WA#9'!E31+'WA#10'!E31+'WA#11'!E31+'WA#12'!E31+'WA#13'!E31+'WA#14'!E31+'WA#15'!E31+'WA#16'!E31+'WA#17'!E31+'WA#18'!E31+'WA#19'!E31+'WA#20'!E31</f>
        <v>0</v>
      </c>
      <c r="F31" s="30">
        <f>'WA#1'!F31+'WA#2'!F31+'WA#3'!F31+'WA#4'!F31+'WA#5'!F31+'WA#6'!F31+'WA#7'!F31+'WA#8'!F31+'WA#9'!F31+'WA#10'!F31+'WA#11'!F31+'WA#12'!F31+'WA#13'!F31+'WA#14'!F31+'WA#15'!F31+'WA#16'!F31+'WA#17'!F31+'WA#18'!F31+'WA#19'!F31+'WA#20'!F31</f>
        <v>0</v>
      </c>
      <c r="G31" s="30">
        <f>'WA#1'!G31+'WA#2'!G31+'WA#3'!G31+'WA#4'!G31+'WA#5'!G31+'WA#6'!G31+'WA#7'!G31+'WA#8'!G31+'WA#9'!G31+'WA#10'!G31+'WA#11'!G31+'WA#12'!G31+'WA#13'!G31+'WA#14'!G31+'WA#15'!G31+'WA#16'!G31+'WA#17'!G31+'WA#18'!G31+'WA#19'!G31+'WA#20'!G31</f>
        <v>0</v>
      </c>
      <c r="H31" s="31" t="str">
        <f t="shared" si="2"/>
        <v/>
      </c>
      <c r="I31" s="32"/>
      <c r="J31" s="33"/>
      <c r="K31" s="33"/>
      <c r="L31" s="34"/>
      <c r="M31" s="33"/>
      <c r="N31" s="33"/>
      <c r="O31" s="32"/>
      <c r="P31" s="33"/>
      <c r="R31" s="6"/>
      <c r="S31" s="33"/>
      <c r="T31" s="32"/>
      <c r="U31" s="33"/>
      <c r="V31" s="33"/>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row>
    <row r="32" spans="1:47" s="4" customFormat="1" ht="20.100000000000001" customHeight="1" x14ac:dyDescent="0.25">
      <c r="A32" s="29">
        <v>4</v>
      </c>
      <c r="B32" s="85"/>
      <c r="C32" s="86"/>
      <c r="D32" s="30">
        <f>'WA#1'!D32+'WA#2'!D32+'WA#3'!D32+'WA#4'!D32+'WA#5'!D32+'WA#6'!D32+'WA#7'!D32+'WA#8'!D32+'WA#9'!D32+'WA#10'!D32+'WA#11'!D32+'WA#12'!D32+'WA#13'!D32+'WA#14'!D32+'WA#15'!D32+'WA#16'!D32+'WA#17'!D32+'WA#18'!D32+'WA#19'!D32+'WA#20'!D32</f>
        <v>0</v>
      </c>
      <c r="E32" s="30">
        <f>'WA#1'!E32+'WA#2'!E32+'WA#3'!E32+'WA#4'!E32+'WA#5'!E32+'WA#6'!E32+'WA#7'!E32+'WA#8'!E32+'WA#9'!E32+'WA#10'!E32+'WA#11'!E32+'WA#12'!E32+'WA#13'!E32+'WA#14'!E32+'WA#15'!E32+'WA#16'!E32+'WA#17'!E32+'WA#18'!E32+'WA#19'!E32+'WA#20'!E32</f>
        <v>0</v>
      </c>
      <c r="F32" s="30">
        <f>'WA#1'!F32+'WA#2'!F32+'WA#3'!F32+'WA#4'!F32+'WA#5'!F32+'WA#6'!F32+'WA#7'!F32+'WA#8'!F32+'WA#9'!F32+'WA#10'!F32+'WA#11'!F32+'WA#12'!F32+'WA#13'!F32+'WA#14'!F32+'WA#15'!F32+'WA#16'!F32+'WA#17'!F32+'WA#18'!F32+'WA#19'!F32+'WA#20'!F32</f>
        <v>0</v>
      </c>
      <c r="G32" s="30">
        <f>'WA#1'!G32+'WA#2'!G32+'WA#3'!G32+'WA#4'!G32+'WA#5'!G32+'WA#6'!G32+'WA#7'!G32+'WA#8'!G32+'WA#9'!G32+'WA#10'!G32+'WA#11'!G32+'WA#12'!G32+'WA#13'!G32+'WA#14'!G32+'WA#15'!G32+'WA#16'!G32+'WA#17'!G32+'WA#18'!G32+'WA#19'!G32+'WA#20'!G32</f>
        <v>0</v>
      </c>
      <c r="H32" s="31" t="str">
        <f t="shared" si="2"/>
        <v/>
      </c>
      <c r="I32" s="32"/>
      <c r="J32" s="33"/>
      <c r="K32" s="33"/>
      <c r="L32" s="34"/>
      <c r="M32" s="33"/>
      <c r="N32" s="33"/>
      <c r="O32" s="32"/>
      <c r="P32" s="33"/>
      <c r="R32" s="6"/>
      <c r="S32" s="33"/>
      <c r="T32" s="32"/>
      <c r="U32" s="33"/>
      <c r="V32" s="33"/>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row>
    <row r="33" spans="1:47" s="4" customFormat="1" ht="20.100000000000001" customHeight="1" x14ac:dyDescent="0.25">
      <c r="A33" s="29">
        <v>5</v>
      </c>
      <c r="B33" s="85"/>
      <c r="C33" s="86"/>
      <c r="D33" s="30">
        <f>'WA#1'!D33+'WA#2'!D33+'WA#3'!D33+'WA#4'!D33+'WA#5'!D33+'WA#6'!D33+'WA#7'!D33+'WA#8'!D33+'WA#9'!D33+'WA#10'!D33+'WA#11'!D33+'WA#12'!D33+'WA#13'!D33+'WA#14'!D33+'WA#15'!D33+'WA#16'!D33+'WA#17'!D33+'WA#18'!D33+'WA#19'!D33+'WA#20'!D33</f>
        <v>0</v>
      </c>
      <c r="E33" s="30">
        <f>'WA#1'!E33+'WA#2'!E33+'WA#3'!E33+'WA#4'!E33+'WA#5'!E33+'WA#6'!E33+'WA#7'!E33+'WA#8'!E33+'WA#9'!E33+'WA#10'!E33+'WA#11'!E33+'WA#12'!E33+'WA#13'!E33+'WA#14'!E33+'WA#15'!E33+'WA#16'!E33+'WA#17'!E33+'WA#18'!E33+'WA#19'!E33+'WA#20'!E33</f>
        <v>0</v>
      </c>
      <c r="F33" s="30">
        <f>'WA#1'!F33+'WA#2'!F33+'WA#3'!F33+'WA#4'!F33+'WA#5'!F33+'WA#6'!F33+'WA#7'!F33+'WA#8'!F33+'WA#9'!F33+'WA#10'!F33+'WA#11'!F33+'WA#12'!F33+'WA#13'!F33+'WA#14'!F33+'WA#15'!F33+'WA#16'!F33+'WA#17'!F33+'WA#18'!F33+'WA#19'!F33+'WA#20'!F33</f>
        <v>0</v>
      </c>
      <c r="G33" s="30">
        <f>'WA#1'!G33+'WA#2'!G33+'WA#3'!G33+'WA#4'!G33+'WA#5'!G33+'WA#6'!G33+'WA#7'!G33+'WA#8'!G33+'WA#9'!G33+'WA#10'!G33+'WA#11'!G33+'WA#12'!G33+'WA#13'!G33+'WA#14'!G33+'WA#15'!G33+'WA#16'!G33+'WA#17'!G33+'WA#18'!G33+'WA#19'!G33+'WA#20'!G33</f>
        <v>0</v>
      </c>
      <c r="H33" s="31" t="str">
        <f t="shared" si="2"/>
        <v/>
      </c>
      <c r="I33" s="32"/>
      <c r="J33" s="33"/>
      <c r="K33" s="33"/>
      <c r="L33" s="34"/>
      <c r="M33" s="33"/>
      <c r="N33" s="33"/>
      <c r="O33" s="32"/>
      <c r="P33" s="33"/>
      <c r="R33" s="6"/>
      <c r="S33" s="33"/>
      <c r="T33" s="32"/>
      <c r="U33" s="33"/>
      <c r="V33" s="33"/>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row>
    <row r="34" spans="1:47" s="4" customFormat="1" ht="20.100000000000001" customHeight="1" x14ac:dyDescent="0.25">
      <c r="A34" s="29">
        <v>6</v>
      </c>
      <c r="B34" s="85"/>
      <c r="C34" s="86"/>
      <c r="D34" s="30">
        <f>'WA#1'!D34+'WA#2'!D34+'WA#3'!D34+'WA#4'!D34+'WA#5'!D34+'WA#6'!D34+'WA#7'!D34+'WA#8'!D34+'WA#9'!D34+'WA#10'!D34+'WA#11'!D34+'WA#12'!D34+'WA#13'!D34+'WA#14'!D34+'WA#15'!D34+'WA#16'!D34+'WA#17'!D34+'WA#18'!D34+'WA#19'!D34+'WA#20'!D34</f>
        <v>0</v>
      </c>
      <c r="E34" s="30">
        <f>'WA#1'!E34+'WA#2'!E34+'WA#3'!E34+'WA#4'!E34+'WA#5'!E34+'WA#6'!E34+'WA#7'!E34+'WA#8'!E34+'WA#9'!E34+'WA#10'!E34+'WA#11'!E34+'WA#12'!E34+'WA#13'!E34+'WA#14'!E34+'WA#15'!E34+'WA#16'!E34+'WA#17'!E34+'WA#18'!E34+'WA#19'!E34+'WA#20'!E34</f>
        <v>0</v>
      </c>
      <c r="F34" s="30">
        <f>'WA#1'!F34+'WA#2'!F34+'WA#3'!F34+'WA#4'!F34+'WA#5'!F34+'WA#6'!F34+'WA#7'!F34+'WA#8'!F34+'WA#9'!F34+'WA#10'!F34+'WA#11'!F34+'WA#12'!F34+'WA#13'!F34+'WA#14'!F34+'WA#15'!F34+'WA#16'!F34+'WA#17'!F34+'WA#18'!F34+'WA#19'!F34+'WA#20'!F34</f>
        <v>0</v>
      </c>
      <c r="G34" s="30">
        <f>'WA#1'!G34+'WA#2'!G34+'WA#3'!G34+'WA#4'!G34+'WA#5'!G34+'WA#6'!G34+'WA#7'!G34+'WA#8'!G34+'WA#9'!G34+'WA#10'!G34+'WA#11'!G34+'WA#12'!G34+'WA#13'!G34+'WA#14'!G34+'WA#15'!G34+'WA#16'!G34+'WA#17'!G34+'WA#18'!G34+'WA#19'!G34+'WA#20'!G34</f>
        <v>0</v>
      </c>
      <c r="H34" s="31" t="str">
        <f t="shared" si="2"/>
        <v/>
      </c>
      <c r="I34" s="32"/>
      <c r="J34" s="33"/>
      <c r="K34" s="33"/>
      <c r="L34" s="34"/>
      <c r="M34" s="33"/>
      <c r="N34" s="33"/>
      <c r="O34" s="32"/>
      <c r="P34" s="33"/>
      <c r="R34" s="6"/>
      <c r="S34" s="33"/>
      <c r="T34" s="32"/>
      <c r="U34" s="33"/>
      <c r="V34" s="33"/>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row>
    <row r="35" spans="1:47" s="4" customFormat="1" ht="20.100000000000001" customHeight="1" x14ac:dyDescent="0.25">
      <c r="A35" s="29">
        <v>7</v>
      </c>
      <c r="B35" s="85"/>
      <c r="C35" s="86"/>
      <c r="D35" s="30">
        <f>'WA#1'!D35+'WA#2'!D35+'WA#3'!D35+'WA#4'!D35+'WA#5'!D35+'WA#6'!D35+'WA#7'!D35+'WA#8'!D35+'WA#9'!D35+'WA#10'!D35+'WA#11'!D35+'WA#12'!D35+'WA#13'!D35+'WA#14'!D35+'WA#15'!D35+'WA#16'!D35+'WA#17'!D35+'WA#18'!D35+'WA#19'!D35+'WA#20'!D35</f>
        <v>0</v>
      </c>
      <c r="E35" s="30">
        <f>'WA#1'!E35+'WA#2'!E35+'WA#3'!E35+'WA#4'!E35+'WA#5'!E35+'WA#6'!E35+'WA#7'!E35+'WA#8'!E35+'WA#9'!E35+'WA#10'!E35+'WA#11'!E35+'WA#12'!E35+'WA#13'!E35+'WA#14'!E35+'WA#15'!E35+'WA#16'!E35+'WA#17'!E35+'WA#18'!E35+'WA#19'!E35+'WA#20'!E35</f>
        <v>0</v>
      </c>
      <c r="F35" s="30">
        <f>'WA#1'!F35+'WA#2'!F35+'WA#3'!F35+'WA#4'!F35+'WA#5'!F35+'WA#6'!F35+'WA#7'!F35+'WA#8'!F35+'WA#9'!F35+'WA#10'!F35+'WA#11'!F35+'WA#12'!F35+'WA#13'!F35+'WA#14'!F35+'WA#15'!F35+'WA#16'!F35+'WA#17'!F35+'WA#18'!F35+'WA#19'!F35+'WA#20'!F35</f>
        <v>0</v>
      </c>
      <c r="G35" s="30">
        <f>'WA#1'!G35+'WA#2'!G35+'WA#3'!G35+'WA#4'!G35+'WA#5'!G35+'WA#6'!G35+'WA#7'!G35+'WA#8'!G35+'WA#9'!G35+'WA#10'!G35+'WA#11'!G35+'WA#12'!G35+'WA#13'!G35+'WA#14'!G35+'WA#15'!G35+'WA#16'!G35+'WA#17'!G35+'WA#18'!G35+'WA#19'!G35+'WA#20'!G35</f>
        <v>0</v>
      </c>
      <c r="H35" s="31" t="str">
        <f t="shared" si="2"/>
        <v/>
      </c>
      <c r="I35" s="32"/>
      <c r="J35" s="33"/>
      <c r="K35" s="33"/>
      <c r="L35" s="34"/>
      <c r="M35" s="33"/>
      <c r="N35" s="33"/>
      <c r="O35" s="32"/>
      <c r="P35" s="33"/>
      <c r="R35" s="6"/>
      <c r="S35" s="33"/>
      <c r="T35" s="32"/>
      <c r="U35" s="33"/>
      <c r="V35" s="33"/>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row>
    <row r="36" spans="1:47" s="4" customFormat="1" ht="20.100000000000001" customHeight="1" x14ac:dyDescent="0.25">
      <c r="A36" s="29">
        <v>8</v>
      </c>
      <c r="B36" s="85"/>
      <c r="C36" s="86"/>
      <c r="D36" s="30">
        <f>'WA#1'!D36+'WA#2'!D36+'WA#3'!D36+'WA#4'!D36+'WA#5'!D36+'WA#6'!D36+'WA#7'!D36+'WA#8'!D36+'WA#9'!D36+'WA#10'!D36+'WA#11'!D36+'WA#12'!D36+'WA#13'!D36+'WA#14'!D36+'WA#15'!D36+'WA#16'!D36+'WA#17'!D36+'WA#18'!D36+'WA#19'!D36+'WA#20'!D36</f>
        <v>0</v>
      </c>
      <c r="E36" s="30">
        <f>'WA#1'!E36+'WA#2'!E36+'WA#3'!E36+'WA#4'!E36+'WA#5'!E36+'WA#6'!E36+'WA#7'!E36+'WA#8'!E36+'WA#9'!E36+'WA#10'!E36+'WA#11'!E36+'WA#12'!E36+'WA#13'!E36+'WA#14'!E36+'WA#15'!E36+'WA#16'!E36+'WA#17'!E36+'WA#18'!E36+'WA#19'!E36+'WA#20'!E36</f>
        <v>0</v>
      </c>
      <c r="F36" s="30">
        <f>'WA#1'!F36+'WA#2'!F36+'WA#3'!F36+'WA#4'!F36+'WA#5'!F36+'WA#6'!F36+'WA#7'!F36+'WA#8'!F36+'WA#9'!F36+'WA#10'!F36+'WA#11'!F36+'WA#12'!F36+'WA#13'!F36+'WA#14'!F36+'WA#15'!F36+'WA#16'!F36+'WA#17'!F36+'WA#18'!F36+'WA#19'!F36+'WA#20'!F36</f>
        <v>0</v>
      </c>
      <c r="G36" s="30">
        <f>'WA#1'!G36+'WA#2'!G36+'WA#3'!G36+'WA#4'!G36+'WA#5'!G36+'WA#6'!G36+'WA#7'!G36+'WA#8'!G36+'WA#9'!G36+'WA#10'!G36+'WA#11'!G36+'WA#12'!G36+'WA#13'!G36+'WA#14'!G36+'WA#15'!G36+'WA#16'!G36+'WA#17'!G36+'WA#18'!G36+'WA#19'!G36+'WA#20'!G36</f>
        <v>0</v>
      </c>
      <c r="H36" s="31" t="str">
        <f t="shared" si="2"/>
        <v/>
      </c>
      <c r="I36" s="32"/>
      <c r="J36" s="33"/>
      <c r="K36" s="33"/>
      <c r="L36" s="34"/>
      <c r="M36" s="33"/>
      <c r="N36" s="33"/>
      <c r="O36" s="32"/>
      <c r="P36" s="33"/>
      <c r="R36" s="6"/>
      <c r="S36" s="33"/>
      <c r="T36" s="32"/>
      <c r="U36" s="33"/>
      <c r="V36" s="33"/>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row>
    <row r="37" spans="1:47" s="4" customFormat="1" ht="20.100000000000001" customHeight="1" x14ac:dyDescent="0.25">
      <c r="A37" s="29">
        <v>9</v>
      </c>
      <c r="B37" s="85"/>
      <c r="C37" s="86"/>
      <c r="D37" s="30">
        <f>'WA#1'!D37+'WA#2'!D37+'WA#3'!D37+'WA#4'!D37+'WA#5'!D37+'WA#6'!D37+'WA#7'!D37+'WA#8'!D37+'WA#9'!D37+'WA#10'!D37+'WA#11'!D37+'WA#12'!D37+'WA#13'!D37+'WA#14'!D37+'WA#15'!D37+'WA#16'!D37+'WA#17'!D37+'WA#18'!D37+'WA#19'!D37+'WA#20'!D37</f>
        <v>0</v>
      </c>
      <c r="E37" s="30">
        <f>'WA#1'!E37+'WA#2'!E37+'WA#3'!E37+'WA#4'!E37+'WA#5'!E37+'WA#6'!E37+'WA#7'!E37+'WA#8'!E37+'WA#9'!E37+'WA#10'!E37+'WA#11'!E37+'WA#12'!E37+'WA#13'!E37+'WA#14'!E37+'WA#15'!E37+'WA#16'!E37+'WA#17'!E37+'WA#18'!E37+'WA#19'!E37+'WA#20'!E37</f>
        <v>0</v>
      </c>
      <c r="F37" s="30">
        <f>'WA#1'!F37+'WA#2'!F37+'WA#3'!F37+'WA#4'!F37+'WA#5'!F37+'WA#6'!F37+'WA#7'!F37+'WA#8'!F37+'WA#9'!F37+'WA#10'!F37+'WA#11'!F37+'WA#12'!F37+'WA#13'!F37+'WA#14'!F37+'WA#15'!F37+'WA#16'!F37+'WA#17'!F37+'WA#18'!F37+'WA#19'!F37+'WA#20'!F37</f>
        <v>0</v>
      </c>
      <c r="G37" s="30">
        <f>'WA#1'!G37+'WA#2'!G37+'WA#3'!G37+'WA#4'!G37+'WA#5'!G37+'WA#6'!G37+'WA#7'!G37+'WA#8'!G37+'WA#9'!G37+'WA#10'!G37+'WA#11'!G37+'WA#12'!G37+'WA#13'!G37+'WA#14'!G37+'WA#15'!G37+'WA#16'!G37+'WA#17'!G37+'WA#18'!G37+'WA#19'!G37+'WA#20'!G37</f>
        <v>0</v>
      </c>
      <c r="H37" s="31" t="str">
        <f t="shared" si="2"/>
        <v/>
      </c>
      <c r="I37" s="32"/>
      <c r="J37" s="33"/>
      <c r="K37" s="33"/>
      <c r="L37" s="34"/>
      <c r="M37" s="33"/>
      <c r="N37" s="33"/>
      <c r="O37" s="32"/>
      <c r="P37" s="33"/>
      <c r="R37" s="6"/>
      <c r="S37" s="33"/>
      <c r="T37" s="32"/>
      <c r="U37" s="33"/>
      <c r="V37" s="33"/>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row>
    <row r="38" spans="1:47" s="4" customFormat="1" ht="20.100000000000001" customHeight="1" x14ac:dyDescent="0.25">
      <c r="A38" s="29">
        <v>10</v>
      </c>
      <c r="B38" s="85"/>
      <c r="C38" s="86"/>
      <c r="D38" s="30">
        <f>'WA#1'!D38+'WA#2'!D38+'WA#3'!D38+'WA#4'!D38+'WA#5'!D38+'WA#6'!D38+'WA#7'!D38+'WA#8'!D38+'WA#9'!D38+'WA#10'!D38+'WA#11'!D38+'WA#12'!D38+'WA#13'!D38+'WA#14'!D38+'WA#15'!D38+'WA#16'!D38+'WA#17'!D38+'WA#18'!D38+'WA#19'!D38+'WA#20'!D38</f>
        <v>0</v>
      </c>
      <c r="E38" s="30">
        <f>'WA#1'!E38+'WA#2'!E38+'WA#3'!E38+'WA#4'!E38+'WA#5'!E38+'WA#6'!E38+'WA#7'!E38+'WA#8'!E38+'WA#9'!E38+'WA#10'!E38+'WA#11'!E38+'WA#12'!E38+'WA#13'!E38+'WA#14'!E38+'WA#15'!E38+'WA#16'!E38+'WA#17'!E38+'WA#18'!E38+'WA#19'!E38+'WA#20'!E38</f>
        <v>0</v>
      </c>
      <c r="F38" s="30">
        <f>'WA#1'!F38+'WA#2'!F38+'WA#3'!F38+'WA#4'!F38+'WA#5'!F38+'WA#6'!F38+'WA#7'!F38+'WA#8'!F38+'WA#9'!F38+'WA#10'!F38+'WA#11'!F38+'WA#12'!F38+'WA#13'!F38+'WA#14'!F38+'WA#15'!F38+'WA#16'!F38+'WA#17'!F38+'WA#18'!F38+'WA#19'!F38+'WA#20'!F38</f>
        <v>0</v>
      </c>
      <c r="G38" s="30">
        <f>'WA#1'!G38+'WA#2'!G38+'WA#3'!G38+'WA#4'!G38+'WA#5'!G38+'WA#6'!G38+'WA#7'!G38+'WA#8'!G38+'WA#9'!G38+'WA#10'!G38+'WA#11'!G38+'WA#12'!G38+'WA#13'!G38+'WA#14'!G38+'WA#15'!G38+'WA#16'!G38+'WA#17'!G38+'WA#18'!G38+'WA#19'!G38+'WA#20'!G38</f>
        <v>0</v>
      </c>
      <c r="H38" s="31" t="str">
        <f t="shared" si="2"/>
        <v/>
      </c>
      <c r="I38" s="32"/>
      <c r="J38" s="33"/>
      <c r="K38" s="33"/>
      <c r="L38" s="34"/>
      <c r="M38" s="33"/>
      <c r="N38" s="33"/>
      <c r="O38" s="32"/>
      <c r="P38" s="33"/>
      <c r="R38" s="6"/>
      <c r="S38" s="33"/>
      <c r="T38" s="32"/>
      <c r="U38" s="33"/>
      <c r="V38" s="33"/>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row>
    <row r="39" spans="1:47" s="4" customFormat="1" ht="20.100000000000001" customHeight="1" x14ac:dyDescent="0.25">
      <c r="A39" s="29">
        <v>11</v>
      </c>
      <c r="B39" s="85"/>
      <c r="C39" s="86"/>
      <c r="D39" s="30">
        <f>'WA#1'!D39+'WA#2'!D39+'WA#3'!D39+'WA#4'!D39+'WA#5'!D39+'WA#6'!D39+'WA#7'!D39+'WA#8'!D39+'WA#9'!D39+'WA#10'!D39+'WA#11'!D39+'WA#12'!D39+'WA#13'!D39+'WA#14'!D39+'WA#15'!D39+'WA#16'!D39+'WA#17'!D39+'WA#18'!D39+'WA#19'!D39+'WA#20'!D39</f>
        <v>0</v>
      </c>
      <c r="E39" s="30">
        <f>'WA#1'!E39+'WA#2'!E39+'WA#3'!E39+'WA#4'!E39+'WA#5'!E39+'WA#6'!E39+'WA#7'!E39+'WA#8'!E39+'WA#9'!E39+'WA#10'!E39+'WA#11'!E39+'WA#12'!E39+'WA#13'!E39+'WA#14'!E39+'WA#15'!E39+'WA#16'!E39+'WA#17'!E39+'WA#18'!E39+'WA#19'!E39+'WA#20'!E39</f>
        <v>0</v>
      </c>
      <c r="F39" s="30">
        <f>'WA#1'!F39+'WA#2'!F39+'WA#3'!F39+'WA#4'!F39+'WA#5'!F39+'WA#6'!F39+'WA#7'!F39+'WA#8'!F39+'WA#9'!F39+'WA#10'!F39+'WA#11'!F39+'WA#12'!F39+'WA#13'!F39+'WA#14'!F39+'WA#15'!F39+'WA#16'!F39+'WA#17'!F39+'WA#18'!F39+'WA#19'!F39+'WA#20'!F39</f>
        <v>0</v>
      </c>
      <c r="G39" s="30">
        <f>'WA#1'!G39+'WA#2'!G39+'WA#3'!G39+'WA#4'!G39+'WA#5'!G39+'WA#6'!G39+'WA#7'!G39+'WA#8'!G39+'WA#9'!G39+'WA#10'!G39+'WA#11'!G39+'WA#12'!G39+'WA#13'!G39+'WA#14'!G39+'WA#15'!G39+'WA#16'!G39+'WA#17'!G39+'WA#18'!G39+'WA#19'!G39+'WA#20'!G39</f>
        <v>0</v>
      </c>
      <c r="H39" s="31" t="str">
        <f t="shared" si="2"/>
        <v/>
      </c>
      <c r="I39" s="32"/>
      <c r="J39" s="33"/>
      <c r="K39" s="33"/>
      <c r="L39" s="34"/>
      <c r="M39" s="33"/>
      <c r="N39" s="33"/>
      <c r="O39" s="32"/>
      <c r="P39" s="33"/>
      <c r="R39" s="6"/>
      <c r="S39" s="33"/>
      <c r="T39" s="32"/>
      <c r="U39" s="33"/>
      <c r="V39" s="33"/>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row>
    <row r="40" spans="1:47" s="4" customFormat="1" ht="20.100000000000001" customHeight="1" x14ac:dyDescent="0.25">
      <c r="A40" s="29">
        <v>12</v>
      </c>
      <c r="B40" s="85"/>
      <c r="C40" s="86"/>
      <c r="D40" s="30">
        <f>'WA#1'!D40+'WA#2'!D40+'WA#3'!D40+'WA#4'!D40+'WA#5'!D40+'WA#6'!D40+'WA#7'!D40+'WA#8'!D40+'WA#9'!D40+'WA#10'!D40+'WA#11'!D40+'WA#12'!D40+'WA#13'!D40+'WA#14'!D40+'WA#15'!D40+'WA#16'!D40+'WA#17'!D40+'WA#18'!D40+'WA#19'!D40+'WA#20'!D40</f>
        <v>0</v>
      </c>
      <c r="E40" s="30">
        <f>'WA#1'!E40+'WA#2'!E40+'WA#3'!E40+'WA#4'!E40+'WA#5'!E40+'WA#6'!E40+'WA#7'!E40+'WA#8'!E40+'WA#9'!E40+'WA#10'!E40+'WA#11'!E40+'WA#12'!E40+'WA#13'!E40+'WA#14'!E40+'WA#15'!E40+'WA#16'!E40+'WA#17'!E40+'WA#18'!E40+'WA#19'!E40+'WA#20'!E40</f>
        <v>0</v>
      </c>
      <c r="F40" s="30">
        <f>'WA#1'!F40+'WA#2'!F40+'WA#3'!F40+'WA#4'!F40+'WA#5'!F40+'WA#6'!F40+'WA#7'!F40+'WA#8'!F40+'WA#9'!F40+'WA#10'!F40+'WA#11'!F40+'WA#12'!F40+'WA#13'!F40+'WA#14'!F40+'WA#15'!F40+'WA#16'!F40+'WA#17'!F40+'WA#18'!F40+'WA#19'!F40+'WA#20'!F40</f>
        <v>0</v>
      </c>
      <c r="G40" s="30">
        <f>'WA#1'!G40+'WA#2'!G40+'WA#3'!G40+'WA#4'!G40+'WA#5'!G40+'WA#6'!G40+'WA#7'!G40+'WA#8'!G40+'WA#9'!G40+'WA#10'!G40+'WA#11'!G40+'WA#12'!G40+'WA#13'!G40+'WA#14'!G40+'WA#15'!G40+'WA#16'!G40+'WA#17'!G40+'WA#18'!G40+'WA#19'!G40+'WA#20'!G40</f>
        <v>0</v>
      </c>
      <c r="H40" s="31" t="str">
        <f t="shared" si="2"/>
        <v/>
      </c>
      <c r="I40" s="32"/>
      <c r="J40" s="33"/>
      <c r="K40" s="33"/>
      <c r="L40" s="34"/>
      <c r="M40" s="33"/>
      <c r="N40" s="33"/>
      <c r="O40" s="32"/>
      <c r="P40" s="33"/>
      <c r="R40" s="6"/>
      <c r="S40" s="33"/>
      <c r="T40" s="32"/>
      <c r="U40" s="33"/>
      <c r="V40" s="33"/>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row>
    <row r="41" spans="1:47" s="4" customFormat="1" ht="20.100000000000001" customHeight="1" x14ac:dyDescent="0.25">
      <c r="A41" s="29"/>
      <c r="B41" s="87" t="str">
        <f>IF(D3="HUB","Subproviders Subtotal (non-HUB only)","Subproviders Subtotal (non-DBE only)")</f>
        <v>Subproviders Subtotal (non-DBE only)</v>
      </c>
      <c r="C41" s="88"/>
      <c r="D41" s="30">
        <f>SUM(D29:D40)</f>
        <v>0</v>
      </c>
      <c r="E41" s="30">
        <f t="shared" ref="E41:G41" si="3">SUM(E29:E40)</f>
        <v>0</v>
      </c>
      <c r="F41" s="30">
        <f t="shared" si="3"/>
        <v>0</v>
      </c>
      <c r="G41" s="30">
        <f t="shared" si="3"/>
        <v>0</v>
      </c>
      <c r="H41" s="31" t="str">
        <f t="shared" si="2"/>
        <v/>
      </c>
      <c r="I41" s="32"/>
      <c r="J41" s="33"/>
      <c r="K41" s="33"/>
      <c r="L41" s="34"/>
      <c r="M41" s="33"/>
      <c r="N41" s="33"/>
      <c r="O41" s="32"/>
      <c r="P41" s="33"/>
      <c r="R41" s="6"/>
      <c r="S41" s="33"/>
      <c r="T41" s="32"/>
      <c r="U41" s="33"/>
      <c r="V41" s="33"/>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row>
    <row r="42" spans="1:47" s="4" customFormat="1" ht="3.95" customHeight="1" x14ac:dyDescent="0.25">
      <c r="A42" s="41"/>
      <c r="B42" s="42"/>
      <c r="C42" s="42"/>
      <c r="D42" s="42"/>
      <c r="E42" s="42"/>
      <c r="F42" s="42"/>
      <c r="G42" s="42"/>
      <c r="H42" s="43"/>
      <c r="I42" s="32"/>
      <c r="J42" s="33"/>
      <c r="K42" s="33"/>
      <c r="L42" s="34"/>
      <c r="M42" s="33"/>
      <c r="N42" s="33"/>
      <c r="O42" s="32"/>
      <c r="P42" s="33"/>
      <c r="R42" s="6"/>
      <c r="S42" s="33"/>
      <c r="T42" s="32"/>
      <c r="U42" s="33"/>
      <c r="V42" s="33"/>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row>
    <row r="43" spans="1:47" s="4" customFormat="1" ht="20.100000000000001" customHeight="1" x14ac:dyDescent="0.25">
      <c r="A43" s="89" t="s">
        <v>23</v>
      </c>
      <c r="B43" s="90"/>
      <c r="C43" s="91"/>
      <c r="D43" s="30">
        <f>D26+D41</f>
        <v>0</v>
      </c>
      <c r="E43" s="30">
        <f t="shared" ref="E43:G43" si="4">E26+E41</f>
        <v>0</v>
      </c>
      <c r="F43" s="30">
        <f t="shared" si="4"/>
        <v>0</v>
      </c>
      <c r="G43" s="30">
        <f t="shared" si="4"/>
        <v>0</v>
      </c>
      <c r="H43" s="31" t="str">
        <f t="shared" si="2"/>
        <v/>
      </c>
      <c r="I43" s="32"/>
      <c r="J43" s="33"/>
      <c r="K43" s="33"/>
      <c r="L43" s="34"/>
      <c r="M43" s="33"/>
      <c r="N43" s="33"/>
      <c r="O43" s="32"/>
      <c r="P43" s="33"/>
      <c r="R43" s="6"/>
      <c r="S43" s="33"/>
      <c r="T43" s="32"/>
      <c r="U43" s="33"/>
      <c r="V43" s="33"/>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row>
    <row r="44" spans="1:47" s="4" customFormat="1" ht="25.9" customHeight="1" x14ac:dyDescent="0.25">
      <c r="A44" s="44"/>
      <c r="B44" s="45"/>
      <c r="C44" s="45"/>
      <c r="D44" s="46"/>
      <c r="E44" s="47"/>
      <c r="F44" s="45"/>
      <c r="G44" s="45"/>
      <c r="H44" s="45"/>
      <c r="L44" s="6"/>
      <c r="N44" s="6"/>
      <c r="R44" s="6"/>
    </row>
    <row r="45" spans="1:47" s="4" customFormat="1" ht="24.6" customHeight="1" x14ac:dyDescent="0.25">
      <c r="A45" s="68"/>
      <c r="B45" s="92" t="s">
        <v>24</v>
      </c>
      <c r="C45" s="93"/>
      <c r="D45" s="94"/>
      <c r="E45" s="92" t="s">
        <v>64</v>
      </c>
      <c r="F45" s="93"/>
      <c r="G45" s="93"/>
      <c r="H45" s="93"/>
      <c r="L45" s="6"/>
      <c r="N45" s="6"/>
      <c r="R45" s="6"/>
    </row>
    <row r="46" spans="1:47" s="4" customFormat="1" ht="36.950000000000003" customHeight="1" x14ac:dyDescent="0.25">
      <c r="A46" s="69" t="s">
        <v>68</v>
      </c>
      <c r="B46" s="65" t="s">
        <v>7</v>
      </c>
      <c r="C46" s="120" t="s">
        <v>25</v>
      </c>
      <c r="D46" s="121"/>
      <c r="E46" s="65" t="s">
        <v>7</v>
      </c>
      <c r="F46" s="120" t="s">
        <v>25</v>
      </c>
      <c r="G46" s="120"/>
      <c r="H46" s="120"/>
      <c r="L46" s="6"/>
      <c r="N46" s="6"/>
      <c r="R46" s="6"/>
    </row>
    <row r="47" spans="1:47" s="4" customFormat="1" ht="20.100000000000001" customHeight="1" x14ac:dyDescent="0.25">
      <c r="A47" s="70">
        <v>1</v>
      </c>
      <c r="B47" s="2"/>
      <c r="C47" s="122"/>
      <c r="D47" s="123"/>
      <c r="E47" s="66">
        <f>'WA#1'!$C$11</f>
        <v>0</v>
      </c>
      <c r="F47" s="107">
        <f>'WA#1'!$C$8</f>
        <v>0</v>
      </c>
      <c r="G47" s="108"/>
      <c r="H47" s="109"/>
      <c r="L47" s="6"/>
      <c r="N47" s="6"/>
      <c r="R47" s="6"/>
    </row>
    <row r="48" spans="1:47" s="4" customFormat="1" ht="20.100000000000001" customHeight="1" x14ac:dyDescent="0.25">
      <c r="A48" s="70">
        <v>2</v>
      </c>
      <c r="B48" s="2"/>
      <c r="C48" s="122"/>
      <c r="D48" s="123"/>
      <c r="E48" s="66">
        <f>'WA#2'!$C$11</f>
        <v>0</v>
      </c>
      <c r="F48" s="107">
        <f>'WA#2'!$C$8</f>
        <v>0</v>
      </c>
      <c r="G48" s="108"/>
      <c r="H48" s="109"/>
      <c r="L48" s="6"/>
      <c r="N48" s="6"/>
      <c r="R48" s="6"/>
    </row>
    <row r="49" spans="1:18" s="4" customFormat="1" ht="20.100000000000001" customHeight="1" x14ac:dyDescent="0.25">
      <c r="A49" s="70">
        <v>3</v>
      </c>
      <c r="B49" s="2"/>
      <c r="C49" s="122"/>
      <c r="D49" s="123"/>
      <c r="E49" s="66">
        <f>'WA#3'!$C$11</f>
        <v>0</v>
      </c>
      <c r="F49" s="107">
        <f>'WA#3'!$C$8</f>
        <v>0</v>
      </c>
      <c r="G49" s="108"/>
      <c r="H49" s="109"/>
      <c r="L49" s="6"/>
      <c r="N49" s="6"/>
      <c r="R49" s="6"/>
    </row>
    <row r="50" spans="1:18" s="4" customFormat="1" ht="20.100000000000001" customHeight="1" x14ac:dyDescent="0.25">
      <c r="A50" s="70">
        <v>4</v>
      </c>
      <c r="B50" s="2"/>
      <c r="C50" s="122"/>
      <c r="D50" s="123"/>
      <c r="E50" s="66">
        <f>'WA#4'!$C$11</f>
        <v>0</v>
      </c>
      <c r="F50" s="107">
        <f>'WA#4'!$C$8</f>
        <v>0</v>
      </c>
      <c r="G50" s="108"/>
      <c r="H50" s="109"/>
      <c r="L50" s="6"/>
      <c r="N50" s="6"/>
      <c r="R50" s="6"/>
    </row>
    <row r="51" spans="1:18" s="4" customFormat="1" ht="20.100000000000001" customHeight="1" x14ac:dyDescent="0.25">
      <c r="A51" s="70">
        <v>5</v>
      </c>
      <c r="B51" s="2"/>
      <c r="C51" s="122"/>
      <c r="D51" s="123"/>
      <c r="E51" s="66">
        <f>'WA#5'!$C$11</f>
        <v>0</v>
      </c>
      <c r="F51" s="107">
        <f>'WA#5'!$C$8</f>
        <v>0</v>
      </c>
      <c r="G51" s="108"/>
      <c r="H51" s="109"/>
      <c r="L51" s="6"/>
      <c r="N51" s="6"/>
      <c r="R51" s="6"/>
    </row>
    <row r="52" spans="1:18" s="4" customFormat="1" ht="20.100000000000001" customHeight="1" x14ac:dyDescent="0.25">
      <c r="A52" s="70">
        <v>6</v>
      </c>
      <c r="B52" s="2"/>
      <c r="C52" s="122"/>
      <c r="D52" s="123"/>
      <c r="E52" s="66">
        <f>'WA#6'!$C$11</f>
        <v>0</v>
      </c>
      <c r="F52" s="107">
        <f>'WA#6'!$C$8</f>
        <v>0</v>
      </c>
      <c r="G52" s="108"/>
      <c r="H52" s="109"/>
      <c r="L52" s="6"/>
      <c r="N52" s="6"/>
      <c r="R52" s="6"/>
    </row>
    <row r="53" spans="1:18" s="4" customFormat="1" ht="20.100000000000001" customHeight="1" x14ac:dyDescent="0.25">
      <c r="A53" s="70">
        <v>7</v>
      </c>
      <c r="B53" s="2"/>
      <c r="C53" s="122"/>
      <c r="D53" s="123"/>
      <c r="E53" s="66">
        <f>'WA#7'!$C$11</f>
        <v>0</v>
      </c>
      <c r="F53" s="107">
        <f>'WA#7'!$C$8</f>
        <v>0</v>
      </c>
      <c r="G53" s="108"/>
      <c r="H53" s="109"/>
      <c r="L53" s="6"/>
      <c r="N53" s="6"/>
      <c r="R53" s="6"/>
    </row>
    <row r="54" spans="1:18" s="4" customFormat="1" ht="20.100000000000001" customHeight="1" x14ac:dyDescent="0.25">
      <c r="A54" s="70">
        <v>8</v>
      </c>
      <c r="B54" s="2"/>
      <c r="C54" s="122"/>
      <c r="D54" s="123"/>
      <c r="E54" s="66">
        <f>'WA#8'!$C$11</f>
        <v>0</v>
      </c>
      <c r="F54" s="107">
        <f>'WA#8'!$C$8</f>
        <v>0</v>
      </c>
      <c r="G54" s="108"/>
      <c r="H54" s="109"/>
      <c r="L54" s="6"/>
      <c r="N54" s="6"/>
      <c r="R54" s="6"/>
    </row>
    <row r="55" spans="1:18" s="4" customFormat="1" ht="20.100000000000001" customHeight="1" x14ac:dyDescent="0.25">
      <c r="A55" s="70">
        <v>9</v>
      </c>
      <c r="B55" s="2"/>
      <c r="C55" s="122"/>
      <c r="D55" s="123"/>
      <c r="E55" s="66">
        <f>'WA#9'!$C$11</f>
        <v>0</v>
      </c>
      <c r="F55" s="107">
        <f>'WA#9'!$C$8</f>
        <v>0</v>
      </c>
      <c r="G55" s="108"/>
      <c r="H55" s="109"/>
      <c r="L55" s="6"/>
      <c r="N55" s="6"/>
      <c r="R55" s="6"/>
    </row>
    <row r="56" spans="1:18" s="4" customFormat="1" ht="20.100000000000001" customHeight="1" x14ac:dyDescent="0.25">
      <c r="A56" s="70">
        <v>10</v>
      </c>
      <c r="B56" s="2"/>
      <c r="C56" s="145"/>
      <c r="D56" s="146"/>
      <c r="E56" s="66">
        <f>'WA#10'!$C$11</f>
        <v>0</v>
      </c>
      <c r="F56" s="107">
        <f>'WA#10'!$C$8</f>
        <v>0</v>
      </c>
      <c r="G56" s="108"/>
      <c r="H56" s="109"/>
      <c r="L56" s="6"/>
      <c r="N56" s="6"/>
      <c r="R56" s="6"/>
    </row>
    <row r="57" spans="1:18" s="4" customFormat="1" ht="20.100000000000001" customHeight="1" x14ac:dyDescent="0.25">
      <c r="A57" s="70">
        <v>11</v>
      </c>
      <c r="B57" s="2"/>
      <c r="C57" s="145"/>
      <c r="D57" s="146"/>
      <c r="E57" s="66">
        <f>'WA#11'!$C$11</f>
        <v>0</v>
      </c>
      <c r="F57" s="107">
        <f>'WA#11'!$C$8</f>
        <v>0</v>
      </c>
      <c r="G57" s="108"/>
      <c r="H57" s="109"/>
      <c r="L57" s="6"/>
      <c r="N57" s="6"/>
      <c r="R57" s="6"/>
    </row>
    <row r="58" spans="1:18" s="4" customFormat="1" ht="20.100000000000001" customHeight="1" x14ac:dyDescent="0.25">
      <c r="A58" s="70">
        <v>12</v>
      </c>
      <c r="B58" s="2"/>
      <c r="C58" s="145"/>
      <c r="D58" s="146"/>
      <c r="E58" s="66">
        <f>'WA#12'!$C$11</f>
        <v>0</v>
      </c>
      <c r="F58" s="107">
        <f>'WA#12'!$C$8</f>
        <v>0</v>
      </c>
      <c r="G58" s="108"/>
      <c r="H58" s="109"/>
      <c r="L58" s="6"/>
      <c r="N58" s="6"/>
      <c r="R58" s="6"/>
    </row>
    <row r="59" spans="1:18" s="4" customFormat="1" ht="20.100000000000001" customHeight="1" x14ac:dyDescent="0.25">
      <c r="A59" s="70">
        <v>13</v>
      </c>
      <c r="B59" s="2"/>
      <c r="C59" s="122"/>
      <c r="D59" s="123"/>
      <c r="E59" s="66">
        <f>'WA#13'!$C$11</f>
        <v>0</v>
      </c>
      <c r="F59" s="107">
        <f>'WA#13'!$C$8</f>
        <v>0</v>
      </c>
      <c r="G59" s="108"/>
      <c r="H59" s="109"/>
      <c r="L59" s="6"/>
      <c r="N59" s="6"/>
      <c r="R59" s="6"/>
    </row>
    <row r="60" spans="1:18" s="4" customFormat="1" ht="20.100000000000001" customHeight="1" x14ac:dyDescent="0.25">
      <c r="A60" s="70">
        <v>14</v>
      </c>
      <c r="B60" s="2"/>
      <c r="C60" s="122"/>
      <c r="D60" s="123"/>
      <c r="E60" s="66">
        <f>'WA#14'!$C$11</f>
        <v>0</v>
      </c>
      <c r="F60" s="107">
        <f>'WA#14'!$C$8</f>
        <v>0</v>
      </c>
      <c r="G60" s="108"/>
      <c r="H60" s="109"/>
      <c r="L60" s="6"/>
      <c r="N60" s="6"/>
      <c r="R60" s="6"/>
    </row>
    <row r="61" spans="1:18" s="4" customFormat="1" ht="20.100000000000001" customHeight="1" x14ac:dyDescent="0.25">
      <c r="A61" s="70">
        <v>15</v>
      </c>
      <c r="B61" s="2"/>
      <c r="C61" s="122"/>
      <c r="D61" s="123"/>
      <c r="E61" s="66">
        <f>'WA#15'!$C$11</f>
        <v>0</v>
      </c>
      <c r="F61" s="107">
        <f>'WA#15'!$C$8</f>
        <v>0</v>
      </c>
      <c r="G61" s="108"/>
      <c r="H61" s="109"/>
      <c r="L61" s="6"/>
      <c r="N61" s="6"/>
      <c r="R61" s="6"/>
    </row>
    <row r="62" spans="1:18" s="4" customFormat="1" ht="20.100000000000001" customHeight="1" x14ac:dyDescent="0.25">
      <c r="A62" s="70">
        <v>16</v>
      </c>
      <c r="B62" s="2"/>
      <c r="C62" s="122"/>
      <c r="D62" s="123"/>
      <c r="E62" s="66">
        <f>'WA#16'!$C$11</f>
        <v>0</v>
      </c>
      <c r="F62" s="107">
        <f>'WA#16'!$C$8</f>
        <v>0</v>
      </c>
      <c r="G62" s="108"/>
      <c r="H62" s="109"/>
      <c r="L62" s="6"/>
      <c r="N62" s="6"/>
      <c r="R62" s="6"/>
    </row>
    <row r="63" spans="1:18" s="4" customFormat="1" ht="20.100000000000001" customHeight="1" x14ac:dyDescent="0.25">
      <c r="A63" s="70">
        <v>17</v>
      </c>
      <c r="B63" s="2"/>
      <c r="C63" s="122"/>
      <c r="D63" s="123"/>
      <c r="E63" s="66">
        <f>'WA#17'!$C$11</f>
        <v>0</v>
      </c>
      <c r="F63" s="107">
        <f>'WA#17'!$C$8</f>
        <v>0</v>
      </c>
      <c r="G63" s="108"/>
      <c r="H63" s="109"/>
      <c r="L63" s="6"/>
      <c r="N63" s="6"/>
      <c r="R63" s="6"/>
    </row>
    <row r="64" spans="1:18" s="4" customFormat="1" ht="20.100000000000001" customHeight="1" x14ac:dyDescent="0.25">
      <c r="A64" s="70">
        <v>18</v>
      </c>
      <c r="B64" s="2"/>
      <c r="C64" s="122"/>
      <c r="D64" s="123"/>
      <c r="E64" s="66">
        <f>'WA#18'!$C$11</f>
        <v>0</v>
      </c>
      <c r="F64" s="107">
        <f>'WA#18'!$C$8</f>
        <v>0</v>
      </c>
      <c r="G64" s="108"/>
      <c r="H64" s="109"/>
      <c r="L64" s="6"/>
      <c r="N64" s="6"/>
      <c r="R64" s="6"/>
    </row>
    <row r="65" spans="1:18" s="4" customFormat="1" ht="20.100000000000001" customHeight="1" x14ac:dyDescent="0.25">
      <c r="A65" s="70">
        <v>19</v>
      </c>
      <c r="B65" s="2"/>
      <c r="C65" s="122"/>
      <c r="D65" s="123"/>
      <c r="E65" s="66">
        <f>'WA#19'!$C$11</f>
        <v>0</v>
      </c>
      <c r="F65" s="107">
        <f>'WA#19'!$C$8</f>
        <v>0</v>
      </c>
      <c r="G65" s="108"/>
      <c r="H65" s="109"/>
      <c r="L65" s="6"/>
      <c r="N65" s="6"/>
      <c r="R65" s="6"/>
    </row>
    <row r="66" spans="1:18" s="4" customFormat="1" ht="20.100000000000001" customHeight="1" x14ac:dyDescent="0.25">
      <c r="A66" s="70">
        <v>20</v>
      </c>
      <c r="B66" s="2"/>
      <c r="C66" s="122"/>
      <c r="D66" s="123"/>
      <c r="E66" s="66">
        <f>'WA#20'!$C$11</f>
        <v>0</v>
      </c>
      <c r="F66" s="107">
        <f>'WA#20'!$C$8</f>
        <v>0</v>
      </c>
      <c r="G66" s="108"/>
      <c r="H66" s="109"/>
      <c r="L66" s="6"/>
      <c r="N66" s="6"/>
      <c r="R66" s="6"/>
    </row>
    <row r="67" spans="1:18" s="4" customFormat="1" ht="3.95" customHeight="1" x14ac:dyDescent="0.25">
      <c r="A67" s="67"/>
      <c r="B67" s="142"/>
      <c r="C67" s="143"/>
      <c r="D67" s="144"/>
      <c r="E67" s="142"/>
      <c r="F67" s="143"/>
      <c r="G67" s="143"/>
      <c r="H67" s="148"/>
      <c r="L67" s="6"/>
      <c r="N67" s="6"/>
      <c r="R67" s="6"/>
    </row>
    <row r="68" spans="1:18" s="4" customFormat="1" ht="20.100000000000001" customHeight="1" x14ac:dyDescent="0.25">
      <c r="A68" s="63" t="s">
        <v>28</v>
      </c>
      <c r="B68" s="71">
        <f>SUM(B47:B66)</f>
        <v>0</v>
      </c>
      <c r="C68" s="90"/>
      <c r="D68" s="147"/>
      <c r="E68" s="74">
        <f>SUM(E47:E66)</f>
        <v>0</v>
      </c>
      <c r="F68" s="90"/>
      <c r="G68" s="90"/>
      <c r="H68" s="91"/>
      <c r="L68" s="6"/>
      <c r="N68" s="6"/>
      <c r="R68" s="6"/>
    </row>
    <row r="69" spans="1:18" s="4" customFormat="1" ht="20.100000000000001" customHeight="1" x14ac:dyDescent="0.25">
      <c r="A69" s="44"/>
      <c r="B69" s="44"/>
      <c r="C69" s="44"/>
      <c r="D69" s="44"/>
      <c r="L69" s="6"/>
      <c r="N69" s="6"/>
      <c r="R69" s="6"/>
    </row>
    <row r="70" spans="1:18" s="4" customFormat="1" ht="15" x14ac:dyDescent="0.25">
      <c r="A70" s="54"/>
      <c r="L70" s="6"/>
      <c r="N70" s="6"/>
      <c r="R70" s="6"/>
    </row>
    <row r="71" spans="1:18" s="4" customFormat="1" ht="15.75" x14ac:dyDescent="0.25">
      <c r="A71" s="23"/>
      <c r="L71" s="6"/>
      <c r="N71" s="6"/>
      <c r="R71" s="6"/>
    </row>
    <row r="72" spans="1:18" s="4" customFormat="1" ht="15.75" x14ac:dyDescent="0.25">
      <c r="A72" s="55"/>
      <c r="L72" s="6"/>
      <c r="N72" s="6"/>
      <c r="R72" s="6"/>
    </row>
    <row r="73" spans="1:18" s="4" customFormat="1" ht="15" x14ac:dyDescent="0.25">
      <c r="L73" s="6"/>
      <c r="N73" s="6"/>
      <c r="R73" s="6"/>
    </row>
    <row r="74" spans="1:18" s="4" customFormat="1" ht="15" x14ac:dyDescent="0.25">
      <c r="L74" s="6"/>
      <c r="N74" s="6"/>
      <c r="R74" s="6"/>
    </row>
    <row r="75" spans="1:18" s="4" customFormat="1" ht="15" x14ac:dyDescent="0.25">
      <c r="L75" s="6"/>
      <c r="N75" s="6"/>
      <c r="R75" s="6"/>
    </row>
    <row r="76" spans="1:18" s="4" customFormat="1" ht="15" x14ac:dyDescent="0.25">
      <c r="L76" s="6"/>
      <c r="N76" s="6"/>
      <c r="R76" s="6"/>
    </row>
    <row r="77" spans="1:18" s="4" customFormat="1" ht="15" x14ac:dyDescent="0.25">
      <c r="L77" s="6"/>
      <c r="N77" s="6"/>
      <c r="R77" s="6"/>
    </row>
    <row r="78" spans="1:18" s="4" customFormat="1" ht="15" x14ac:dyDescent="0.25">
      <c r="L78" s="6"/>
      <c r="N78" s="6"/>
      <c r="R78" s="6"/>
    </row>
    <row r="79" spans="1:18" s="4" customFormat="1" ht="15" x14ac:dyDescent="0.25">
      <c r="L79" s="6"/>
      <c r="N79" s="6"/>
      <c r="R79" s="6"/>
    </row>
    <row r="80" spans="1:18" s="4" customFormat="1" ht="15" x14ac:dyDescent="0.25">
      <c r="L80" s="6"/>
      <c r="N80" s="6"/>
      <c r="R80" s="6"/>
    </row>
    <row r="81" spans="12:18" s="4" customFormat="1" ht="15" x14ac:dyDescent="0.25">
      <c r="L81" s="6"/>
      <c r="N81" s="6"/>
      <c r="R81" s="6"/>
    </row>
    <row r="82" spans="12:18" s="4" customFormat="1" ht="15" x14ac:dyDescent="0.25">
      <c r="L82" s="6"/>
      <c r="N82" s="6"/>
      <c r="R82" s="6"/>
    </row>
    <row r="83" spans="12:18" s="4" customFormat="1" ht="15" x14ac:dyDescent="0.25">
      <c r="L83" s="6"/>
      <c r="N83" s="6"/>
      <c r="R83" s="6"/>
    </row>
    <row r="84" spans="12:18" s="4" customFormat="1" ht="15" x14ac:dyDescent="0.25">
      <c r="L84" s="6"/>
      <c r="N84" s="6"/>
      <c r="R84" s="6"/>
    </row>
    <row r="85" spans="12:18" s="4" customFormat="1" ht="15" x14ac:dyDescent="0.25">
      <c r="L85" s="6"/>
      <c r="N85" s="6"/>
      <c r="R85" s="6"/>
    </row>
    <row r="86" spans="12:18" s="4" customFormat="1" ht="15" x14ac:dyDescent="0.25">
      <c r="L86" s="6"/>
      <c r="N86" s="6"/>
      <c r="R86" s="6"/>
    </row>
    <row r="87" spans="12:18" s="4" customFormat="1" ht="15" x14ac:dyDescent="0.25">
      <c r="L87" s="6"/>
      <c r="N87" s="6"/>
      <c r="R87" s="6"/>
    </row>
    <row r="88" spans="12:18" s="4" customFormat="1" ht="15" x14ac:dyDescent="0.25">
      <c r="L88" s="6"/>
      <c r="N88" s="6"/>
      <c r="R88" s="6"/>
    </row>
    <row r="89" spans="12:18" s="4" customFormat="1" ht="15" x14ac:dyDescent="0.25">
      <c r="L89" s="6"/>
      <c r="N89" s="6"/>
      <c r="R89" s="6"/>
    </row>
    <row r="90" spans="12:18" s="4" customFormat="1" ht="15" x14ac:dyDescent="0.25">
      <c r="L90" s="6"/>
      <c r="N90" s="6"/>
      <c r="R90" s="6"/>
    </row>
    <row r="91" spans="12:18" s="4" customFormat="1" ht="15" x14ac:dyDescent="0.25">
      <c r="L91" s="6"/>
      <c r="N91" s="6"/>
      <c r="R91" s="6"/>
    </row>
    <row r="92" spans="12:18" s="4" customFormat="1" ht="15" x14ac:dyDescent="0.25">
      <c r="L92" s="6"/>
      <c r="N92" s="6"/>
      <c r="R92" s="6"/>
    </row>
    <row r="93" spans="12:18" s="4" customFormat="1" ht="15" x14ac:dyDescent="0.25">
      <c r="L93" s="6"/>
      <c r="N93" s="6"/>
      <c r="R93" s="6"/>
    </row>
    <row r="94" spans="12:18" s="4" customFormat="1" ht="15" x14ac:dyDescent="0.25">
      <c r="L94" s="6"/>
      <c r="N94" s="6"/>
      <c r="R94" s="6"/>
    </row>
    <row r="95" spans="12:18" s="4" customFormat="1" ht="15" x14ac:dyDescent="0.25">
      <c r="L95" s="6"/>
      <c r="N95" s="6"/>
      <c r="R95" s="6"/>
    </row>
    <row r="96" spans="12:18" s="4" customFormat="1" ht="15" x14ac:dyDescent="0.25">
      <c r="L96" s="6"/>
      <c r="N96" s="6"/>
      <c r="R96" s="6"/>
    </row>
    <row r="97" spans="5:18" s="4" customFormat="1" ht="15" x14ac:dyDescent="0.25">
      <c r="L97" s="6"/>
      <c r="N97" s="6"/>
      <c r="R97" s="6"/>
    </row>
    <row r="98" spans="5:18" s="4" customFormat="1" ht="15" x14ac:dyDescent="0.25">
      <c r="E98" s="14"/>
      <c r="F98" s="14"/>
      <c r="G98" s="14"/>
      <c r="H98" s="14"/>
      <c r="L98" s="6"/>
      <c r="N98" s="6"/>
      <c r="R98" s="6"/>
    </row>
    <row r="99" spans="5:18" s="4" customFormat="1" ht="15" x14ac:dyDescent="0.25">
      <c r="E99" s="14"/>
      <c r="F99" s="14"/>
      <c r="G99" s="14"/>
      <c r="H99" s="14"/>
      <c r="L99" s="6"/>
      <c r="N99" s="6"/>
      <c r="R99" s="6"/>
    </row>
    <row r="100" spans="5:18" s="4" customFormat="1" ht="15" x14ac:dyDescent="0.25">
      <c r="E100" s="14"/>
      <c r="F100" s="14"/>
      <c r="G100" s="14"/>
      <c r="H100" s="14"/>
      <c r="L100" s="6"/>
      <c r="N100" s="6"/>
      <c r="R100" s="6"/>
    </row>
    <row r="101" spans="5:18" s="4" customFormat="1" ht="15" x14ac:dyDescent="0.25">
      <c r="E101" s="14"/>
      <c r="F101" s="14"/>
      <c r="G101" s="14"/>
      <c r="H101" s="14"/>
      <c r="L101" s="6"/>
      <c r="N101" s="6"/>
      <c r="R101" s="6"/>
    </row>
    <row r="102" spans="5:18" s="4" customFormat="1" ht="15" x14ac:dyDescent="0.25">
      <c r="E102" s="14"/>
      <c r="F102" s="14"/>
      <c r="G102" s="14"/>
      <c r="H102" s="14"/>
      <c r="L102" s="6"/>
      <c r="N102" s="6"/>
      <c r="R102" s="6"/>
    </row>
    <row r="103" spans="5:18" s="4" customFormat="1" ht="15" x14ac:dyDescent="0.25">
      <c r="E103" s="14"/>
      <c r="F103" s="14"/>
      <c r="G103" s="14"/>
      <c r="H103" s="14"/>
      <c r="L103" s="6"/>
      <c r="N103" s="6"/>
      <c r="R103" s="6"/>
    </row>
    <row r="104" spans="5:18" s="4" customFormat="1" ht="15" x14ac:dyDescent="0.25">
      <c r="E104" s="14"/>
      <c r="F104" s="14"/>
      <c r="G104" s="14"/>
      <c r="H104" s="14"/>
      <c r="L104" s="6"/>
      <c r="N104" s="6"/>
      <c r="R104" s="6"/>
    </row>
    <row r="105" spans="5:18" s="4" customFormat="1" ht="15" x14ac:dyDescent="0.25">
      <c r="E105" s="14"/>
      <c r="F105" s="14"/>
      <c r="G105" s="14"/>
      <c r="H105" s="14"/>
    </row>
    <row r="106" spans="5:18" s="4" customFormat="1" ht="15" x14ac:dyDescent="0.25">
      <c r="E106" s="14"/>
      <c r="F106" s="14"/>
      <c r="G106" s="14"/>
      <c r="H106" s="14"/>
    </row>
    <row r="107" spans="5:18" s="4" customFormat="1" ht="15" x14ac:dyDescent="0.25">
      <c r="E107" s="14"/>
      <c r="F107" s="14"/>
      <c r="G107" s="14"/>
      <c r="H107" s="14"/>
    </row>
  </sheetData>
  <sheetProtection algorithmName="SHA-512" hashValue="OFJxU91ffoCwKXlrbHosIxlQKsUQtIuU0u8zC2x9wtFaW06/A/vF8yUn+fYnZfHIFkWNMc1oiT39r6n31tZoHw==" saltValue="Acu62a64sWpA2ucHQq8uiw==" spinCount="100000" sheet="1" formatColumns="0" formatRows="0" selectLockedCells="1" autoFilter="0"/>
  <mergeCells count="104">
    <mergeCell ref="F68:H68"/>
    <mergeCell ref="C57:D57"/>
    <mergeCell ref="F55:H55"/>
    <mergeCell ref="F46:H46"/>
    <mergeCell ref="F47:H47"/>
    <mergeCell ref="F48:H48"/>
    <mergeCell ref="F49:H49"/>
    <mergeCell ref="F50:H50"/>
    <mergeCell ref="F51:H51"/>
    <mergeCell ref="F61:H61"/>
    <mergeCell ref="F62:H62"/>
    <mergeCell ref="F64:H64"/>
    <mergeCell ref="F65:H65"/>
    <mergeCell ref="C68:D68"/>
    <mergeCell ref="C61:D61"/>
    <mergeCell ref="C62:D62"/>
    <mergeCell ref="C63:D63"/>
    <mergeCell ref="C64:D64"/>
    <mergeCell ref="C65:D65"/>
    <mergeCell ref="C66:D66"/>
    <mergeCell ref="E67:H67"/>
    <mergeCell ref="C58:D58"/>
    <mergeCell ref="C59:D59"/>
    <mergeCell ref="C60:D60"/>
    <mergeCell ref="C49:D49"/>
    <mergeCell ref="C50:D50"/>
    <mergeCell ref="C51:D51"/>
    <mergeCell ref="C52:D52"/>
    <mergeCell ref="C53:D53"/>
    <mergeCell ref="C54:D54"/>
    <mergeCell ref="B67:D67"/>
    <mergeCell ref="F57:H57"/>
    <mergeCell ref="F59:H59"/>
    <mergeCell ref="F60:H60"/>
    <mergeCell ref="C55:D55"/>
    <mergeCell ref="C56:D56"/>
    <mergeCell ref="F56:H56"/>
    <mergeCell ref="F52:H52"/>
    <mergeCell ref="F53:H53"/>
    <mergeCell ref="F54:H54"/>
    <mergeCell ref="F63:H63"/>
    <mergeCell ref="C46:D46"/>
    <mergeCell ref="C47:D47"/>
    <mergeCell ref="C48:D48"/>
    <mergeCell ref="G5:H5"/>
    <mergeCell ref="A10:B10"/>
    <mergeCell ref="C10:D10"/>
    <mergeCell ref="E7:H7"/>
    <mergeCell ref="E6:H6"/>
    <mergeCell ref="A6:D6"/>
    <mergeCell ref="C5:F5"/>
    <mergeCell ref="B13:C13"/>
    <mergeCell ref="B29:C29"/>
    <mergeCell ref="B24:C24"/>
    <mergeCell ref="B25:C25"/>
    <mergeCell ref="B26:C26"/>
    <mergeCell ref="B28:C28"/>
    <mergeCell ref="A27:H27"/>
    <mergeCell ref="A12:H12"/>
    <mergeCell ref="B14:C14"/>
    <mergeCell ref="B15:C15"/>
    <mergeCell ref="B16:C16"/>
    <mergeCell ref="B17:C17"/>
    <mergeCell ref="B22:C22"/>
    <mergeCell ref="B23:C23"/>
    <mergeCell ref="G4:H4"/>
    <mergeCell ref="A11:B11"/>
    <mergeCell ref="C11:D11"/>
    <mergeCell ref="F1:H1"/>
    <mergeCell ref="F2:H2"/>
    <mergeCell ref="F3:H3"/>
    <mergeCell ref="E4:F4"/>
    <mergeCell ref="F66:H66"/>
    <mergeCell ref="F58:H58"/>
    <mergeCell ref="A9:B9"/>
    <mergeCell ref="C9:D9"/>
    <mergeCell ref="F9:H9"/>
    <mergeCell ref="F10:H10"/>
    <mergeCell ref="F11:H11"/>
    <mergeCell ref="A7:B7"/>
    <mergeCell ref="C7:D7"/>
    <mergeCell ref="A8:B8"/>
    <mergeCell ref="C8:D8"/>
    <mergeCell ref="F8:H8"/>
    <mergeCell ref="B1:D1"/>
    <mergeCell ref="B18:C18"/>
    <mergeCell ref="B19:C19"/>
    <mergeCell ref="B20:C20"/>
    <mergeCell ref="B21:C21"/>
    <mergeCell ref="B30:C30"/>
    <mergeCell ref="B31:C31"/>
    <mergeCell ref="B32:C32"/>
    <mergeCell ref="B33:C33"/>
    <mergeCell ref="B34:C34"/>
    <mergeCell ref="B41:C41"/>
    <mergeCell ref="A43:C43"/>
    <mergeCell ref="B45:D45"/>
    <mergeCell ref="E45:H45"/>
    <mergeCell ref="B35:C35"/>
    <mergeCell ref="B36:C36"/>
    <mergeCell ref="B37:C37"/>
    <mergeCell ref="B38:C38"/>
    <mergeCell ref="B39:C39"/>
    <mergeCell ref="B40:C40"/>
  </mergeCells>
  <phoneticPr fontId="16" type="noConversion"/>
  <conditionalFormatting sqref="A10:A11 B14 B16 B20:B25 C47:C66">
    <cfRule type="cellIs" priority="45" stopIfTrue="1" operator="notEqual">
      <formula>0</formula>
    </cfRule>
  </conditionalFormatting>
  <conditionalFormatting sqref="G4 A10:A11 B14 B16 B20:B25 C47:C66">
    <cfRule type="cellIs" dxfId="271" priority="44" stopIfTrue="1" operator="equal">
      <formula>0</formula>
    </cfRule>
  </conditionalFormatting>
  <conditionalFormatting sqref="A10:A11">
    <cfRule type="cellIs" dxfId="270" priority="40" operator="equal">
      <formula>$D$1</formula>
    </cfRule>
  </conditionalFormatting>
  <conditionalFormatting sqref="F1">
    <cfRule type="cellIs" dxfId="269" priority="35" stopIfTrue="1" operator="equal">
      <formula>0</formula>
    </cfRule>
  </conditionalFormatting>
  <conditionalFormatting sqref="F2">
    <cfRule type="cellIs" dxfId="268" priority="33" stopIfTrue="1" operator="equal">
      <formula>0</formula>
    </cfRule>
  </conditionalFormatting>
  <conditionalFormatting sqref="F3">
    <cfRule type="cellIs" dxfId="267" priority="32" stopIfTrue="1" operator="equal">
      <formula>0</formula>
    </cfRule>
  </conditionalFormatting>
  <conditionalFormatting sqref="B15 B29:B40 B17:B19">
    <cfRule type="cellIs" dxfId="266" priority="27" stopIfTrue="1" operator="equal">
      <formula>0</formula>
    </cfRule>
  </conditionalFormatting>
  <conditionalFormatting sqref="D4">
    <cfRule type="cellIs" dxfId="265" priority="29" stopIfTrue="1" operator="equal">
      <formula>0</formula>
    </cfRule>
  </conditionalFormatting>
  <conditionalFormatting sqref="B15 B29:B40 B17:B19">
    <cfRule type="cellIs" priority="28" stopIfTrue="1" operator="notEqual">
      <formula>0</formula>
    </cfRule>
  </conditionalFormatting>
  <conditionalFormatting sqref="C7">
    <cfRule type="cellIs" dxfId="264" priority="18" stopIfTrue="1" operator="equal">
      <formula>0</formula>
    </cfRule>
  </conditionalFormatting>
  <conditionalFormatting sqref="F10:F11">
    <cfRule type="cellIs" dxfId="263" priority="16" stopIfTrue="1" operator="equal">
      <formula>0</formula>
    </cfRule>
  </conditionalFormatting>
  <conditionalFormatting sqref="D3">
    <cfRule type="cellIs" dxfId="262" priority="3" stopIfTrue="1" operator="equal">
      <formula>0</formula>
    </cfRule>
  </conditionalFormatting>
  <conditionalFormatting sqref="B47:B66">
    <cfRule type="cellIs" priority="2" stopIfTrue="1" operator="notEqual">
      <formula>0</formula>
    </cfRule>
  </conditionalFormatting>
  <conditionalFormatting sqref="B47:B66">
    <cfRule type="cellIs" dxfId="261" priority="1" stopIfTrue="1" operator="equal">
      <formula>0</formula>
    </cfRule>
  </conditionalFormatting>
  <dataValidations count="1">
    <dataValidation type="list" allowBlank="1" showInputMessage="1" showErrorMessage="1" sqref="D3" xr:uid="{EF508949-2333-4EB5-ABEA-1EB32577CEE6}">
      <formula1>"DBE,HUB"</formula1>
    </dataValidation>
  </dataValidations>
  <printOptions horizontalCentered="1"/>
  <pageMargins left="0.25" right="0.25" top="0.75" bottom="0.75" header="0.3" footer="0.3"/>
  <pageSetup scale="42" orientation="portrait" r:id="rId1"/>
  <headerFooter alignWithMargins="0"/>
  <ignoredErrors>
    <ignoredError sqref="E47:E53"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110EB-EC5E-4C5F-8CCA-B59EEAAAEA62}">
  <sheetPr>
    <tabColor theme="8" tint="0.59999389629810485"/>
    <pageSetUpPr fitToPage="1"/>
  </sheetPr>
  <dimension ref="A1:BE107"/>
  <sheetViews>
    <sheetView showGridLines="0" zoomScale="75" zoomScaleNormal="75" zoomScaleSheetLayoutView="70" workbookViewId="0">
      <selection activeCell="F4" sqref="F4:H4"/>
    </sheetView>
  </sheetViews>
  <sheetFormatPr defaultColWidth="9.140625" defaultRowHeight="14.25" x14ac:dyDescent="0.25"/>
  <cols>
    <col min="1" max="1" width="14.7109375" style="14" customWidth="1"/>
    <col min="2" max="2" width="19.7109375" style="14" customWidth="1"/>
    <col min="3" max="3" width="29.7109375" style="14" customWidth="1"/>
    <col min="4" max="4" width="23.7109375" style="14" customWidth="1"/>
    <col min="5" max="5" width="25.5703125" style="14" customWidth="1"/>
    <col min="6" max="6" width="23.85546875" style="14" customWidth="1"/>
    <col min="7" max="7" width="23.7109375" style="14" customWidth="1"/>
    <col min="8" max="8" width="18.85546875" style="14" customWidth="1"/>
    <col min="9" max="9" width="9.140625" style="14" customWidth="1"/>
    <col min="10" max="10" width="17.7109375" style="14" customWidth="1"/>
    <col min="11" max="11" width="33.28515625" style="14" customWidth="1"/>
    <col min="12" max="12" width="15.85546875" style="14" customWidth="1"/>
    <col min="13" max="13" width="15.7109375" style="14" customWidth="1"/>
    <col min="14" max="14" width="15.85546875" style="14" customWidth="1"/>
    <col min="15" max="15" width="10.7109375" style="14" customWidth="1"/>
    <col min="16" max="16" width="15.85546875" style="14" customWidth="1"/>
    <col min="17" max="17" width="30.28515625" style="14" customWidth="1"/>
    <col min="18" max="18" width="13.5703125" style="14" customWidth="1"/>
    <col min="19" max="19" width="10.7109375" style="14" customWidth="1"/>
    <col min="20" max="20" width="10.5703125" style="14" customWidth="1"/>
    <col min="21" max="22" width="10.7109375" style="14" customWidth="1"/>
    <col min="23" max="23" width="19.28515625" style="14" customWidth="1"/>
    <col min="24" max="24" width="10.7109375" style="14" customWidth="1"/>
    <col min="25" max="31" width="9.140625" style="14" customWidth="1"/>
    <col min="32" max="32" width="20.42578125" style="14" bestFit="1" customWidth="1"/>
    <col min="33" max="33" width="21.28515625" style="14" customWidth="1"/>
    <col min="34" max="16384" width="9.140625" style="14"/>
  </cols>
  <sheetData>
    <row r="1" spans="1:57" ht="27" customHeight="1" x14ac:dyDescent="0.25">
      <c r="E1" s="5" t="s">
        <v>9</v>
      </c>
      <c r="F1" s="164" t="str">
        <f>IF(('Contract Roll-up'!F1)="","",'Contract Roll-up'!F1)</f>
        <v/>
      </c>
      <c r="G1" s="165"/>
      <c r="H1" s="166"/>
    </row>
    <row r="2" spans="1:57" ht="27" customHeight="1" x14ac:dyDescent="0.25">
      <c r="E2" s="5" t="s">
        <v>10</v>
      </c>
      <c r="F2" s="164" t="str">
        <f>IF(('Contract Roll-up'!F2)="","",'Contract Roll-up'!F2)</f>
        <v/>
      </c>
      <c r="G2" s="165"/>
      <c r="H2" s="166"/>
    </row>
    <row r="3" spans="1:57" ht="27" customHeight="1" x14ac:dyDescent="0.25">
      <c r="E3" s="5" t="s">
        <v>11</v>
      </c>
      <c r="F3" s="164" t="str">
        <f>IF(('Contract Roll-up'!F3)="","",'Contract Roll-up'!F3)</f>
        <v/>
      </c>
      <c r="G3" s="165"/>
      <c r="H3" s="166"/>
      <c r="J3" s="9"/>
      <c r="K3" s="10" t="s">
        <v>41</v>
      </c>
    </row>
    <row r="4" spans="1:57" s="4" customFormat="1" ht="27" customHeight="1" x14ac:dyDescent="0.25">
      <c r="C4" s="11" t="s">
        <v>8</v>
      </c>
      <c r="D4" s="72" t="str">
        <f>IF(('Contract Roll-up'!D4)="","",'Contract Roll-up'!D4)</f>
        <v/>
      </c>
      <c r="E4" s="5" t="s">
        <v>52</v>
      </c>
      <c r="F4" s="102"/>
      <c r="G4" s="103"/>
      <c r="H4" s="104"/>
      <c r="L4" s="6"/>
      <c r="N4" s="6"/>
      <c r="R4" s="6"/>
      <c r="AA4" s="4">
        <v>4</v>
      </c>
      <c r="AF4" s="12" t="s">
        <v>0</v>
      </c>
      <c r="AG4" s="8" t="s">
        <v>1</v>
      </c>
    </row>
    <row r="5" spans="1:57" s="4" customFormat="1" ht="27" customHeight="1" x14ac:dyDescent="0.25">
      <c r="A5" s="13"/>
      <c r="C5" s="135" t="s">
        <v>29</v>
      </c>
      <c r="D5" s="136"/>
      <c r="E5" s="136"/>
      <c r="F5" s="136"/>
      <c r="G5" s="150"/>
      <c r="H5" s="150"/>
      <c r="L5" s="6"/>
      <c r="N5" s="6"/>
      <c r="R5" s="6"/>
      <c r="AA5" s="4">
        <v>5</v>
      </c>
    </row>
    <row r="6" spans="1:57" ht="21.95" customHeight="1" x14ac:dyDescent="0.25">
      <c r="A6" s="132" t="s">
        <v>30</v>
      </c>
      <c r="B6" s="133"/>
      <c r="C6" s="133"/>
      <c r="D6" s="134"/>
      <c r="E6" s="129" t="str">
        <f>IF('Contract Roll-up'!D3="HUB","Work Authorization HUB Status","Work Authorization DBE Status")</f>
        <v>Work Authorization DBE Status</v>
      </c>
      <c r="F6" s="130"/>
      <c r="G6" s="130"/>
      <c r="H6" s="131"/>
      <c r="J6" s="4"/>
      <c r="K6" s="15"/>
      <c r="L6" s="15"/>
      <c r="M6" s="15"/>
      <c r="N6" s="15"/>
      <c r="O6" s="15"/>
      <c r="P6" s="15"/>
      <c r="Q6" s="15"/>
      <c r="R6" s="15"/>
      <c r="S6" s="15"/>
      <c r="T6" s="15"/>
      <c r="U6" s="15"/>
      <c r="V6" s="15"/>
    </row>
    <row r="7" spans="1:57" s="4" customFormat="1" ht="19.5" customHeight="1" x14ac:dyDescent="0.25">
      <c r="A7" s="114" t="s">
        <v>31</v>
      </c>
      <c r="B7" s="115"/>
      <c r="C7" s="151">
        <v>1</v>
      </c>
      <c r="D7" s="152"/>
      <c r="E7" s="126" t="s">
        <v>35</v>
      </c>
      <c r="F7" s="127"/>
      <c r="G7" s="127"/>
      <c r="H7" s="128"/>
      <c r="L7" s="6"/>
      <c r="N7" s="6"/>
      <c r="R7" s="6"/>
      <c r="AA7" s="4" t="s">
        <v>2</v>
      </c>
    </row>
    <row r="8" spans="1:57" s="4" customFormat="1" ht="20.25" customHeight="1" x14ac:dyDescent="0.25">
      <c r="A8" s="110" t="s">
        <v>32</v>
      </c>
      <c r="B8" s="111"/>
      <c r="C8" s="99"/>
      <c r="D8" s="101"/>
      <c r="E8" s="167" t="str">
        <f>IF('Contract Roll-up'!D3="HUB","Total HUB Amount 
       Committed","Total DBE Amount 
       Committed")</f>
        <v>Total DBE Amount 
       Committed</v>
      </c>
      <c r="F8" s="169" t="str">
        <f>IF(D26=0,"",D26)</f>
        <v/>
      </c>
      <c r="G8" s="170"/>
      <c r="H8" s="171"/>
      <c r="L8" s="6"/>
      <c r="N8" s="6"/>
      <c r="R8" s="6"/>
      <c r="AA8" s="4" t="s">
        <v>3</v>
      </c>
    </row>
    <row r="9" spans="1:57" s="4" customFormat="1" ht="20.100000000000001" customHeight="1" x14ac:dyDescent="0.25">
      <c r="A9" s="110" t="s">
        <v>33</v>
      </c>
      <c r="B9" s="111"/>
      <c r="C9" s="116"/>
      <c r="D9" s="117"/>
      <c r="E9" s="168"/>
      <c r="F9" s="172"/>
      <c r="G9" s="173"/>
      <c r="H9" s="174"/>
      <c r="L9" s="6"/>
      <c r="N9" s="6"/>
      <c r="R9" s="6"/>
      <c r="AA9" s="4" t="s">
        <v>4</v>
      </c>
    </row>
    <row r="10" spans="1:57" s="4" customFormat="1" ht="30" customHeight="1" x14ac:dyDescent="0.25">
      <c r="A10" s="125" t="s">
        <v>34</v>
      </c>
      <c r="B10" s="125"/>
      <c r="C10" s="97">
        <f>B68</f>
        <v>0</v>
      </c>
      <c r="D10" s="98"/>
      <c r="E10" s="16" t="str">
        <f>IF('Contract Roll-up'!D3="HUB","HUB % Committed 
        to Date","DBE % Committed 
        to Date")</f>
        <v>DBE % Committed 
        to Date</v>
      </c>
      <c r="F10" s="149" t="str">
        <f>IF(C9="","",D26/C11)</f>
        <v/>
      </c>
      <c r="G10" s="149"/>
      <c r="H10" s="149"/>
      <c r="L10" s="6"/>
      <c r="N10" s="6"/>
      <c r="R10" s="6"/>
      <c r="AA10" s="4" t="s">
        <v>5</v>
      </c>
    </row>
    <row r="11" spans="1:57" s="4" customFormat="1" ht="19.5" customHeight="1" x14ac:dyDescent="0.2">
      <c r="A11" s="96" t="s">
        <v>51</v>
      </c>
      <c r="B11" s="96"/>
      <c r="C11" s="97">
        <f>C9+C10</f>
        <v>0</v>
      </c>
      <c r="D11" s="98"/>
      <c r="E11" s="16" t="str">
        <f>IF('Contract Roll-up'!D3="HUB","HUB % Paid to Date","DBE % Paid to Date")</f>
        <v>DBE % Paid to Date</v>
      </c>
      <c r="F11" s="149" t="str">
        <f>IF(C9="","",G26/C11)</f>
        <v/>
      </c>
      <c r="G11" s="149"/>
      <c r="H11" s="149"/>
      <c r="I11" s="17"/>
      <c r="J11" s="18"/>
      <c r="K11" s="18"/>
      <c r="L11" s="19"/>
      <c r="M11" s="18"/>
      <c r="N11" s="19"/>
      <c r="O11" s="18"/>
      <c r="P11" s="18"/>
      <c r="Q11" s="18"/>
      <c r="R11" s="19"/>
      <c r="S11" s="18"/>
      <c r="T11" s="18"/>
      <c r="U11" s="18"/>
      <c r="V11" s="18"/>
      <c r="W11" s="18"/>
      <c r="X11" s="18"/>
      <c r="Y11" s="18"/>
      <c r="Z11" s="18"/>
      <c r="AA11" s="18"/>
      <c r="AB11" s="18"/>
      <c r="AC11" s="18"/>
      <c r="AD11" s="18"/>
      <c r="AE11" s="18"/>
      <c r="AF11" s="18"/>
      <c r="AG11" s="18"/>
      <c r="AH11" s="18"/>
      <c r="AI11" s="18"/>
      <c r="AJ11" s="18"/>
      <c r="AK11" s="18"/>
    </row>
    <row r="12" spans="1:57" s="20" customFormat="1" ht="21.95" customHeight="1" thickBot="1" x14ac:dyDescent="0.3">
      <c r="A12" s="132" t="s">
        <v>36</v>
      </c>
      <c r="B12" s="133"/>
      <c r="C12" s="133"/>
      <c r="D12" s="133"/>
      <c r="E12" s="133"/>
      <c r="F12" s="133"/>
      <c r="G12" s="133"/>
      <c r="H12" s="134"/>
      <c r="L12" s="21"/>
      <c r="N12" s="21"/>
      <c r="R12" s="21"/>
      <c r="AF12" s="153"/>
      <c r="AG12" s="154"/>
    </row>
    <row r="13" spans="1:57" s="4" customFormat="1" ht="63" customHeight="1" thickBot="1" x14ac:dyDescent="0.3">
      <c r="A13" s="22" t="s">
        <v>6</v>
      </c>
      <c r="B13" s="137" t="str">
        <f>'Contract Roll-up'!B13</f>
        <v>Subproviders Name: DBE only 
(Enter Alphabetically)</v>
      </c>
      <c r="C13" s="138"/>
      <c r="D13" s="22" t="s">
        <v>38</v>
      </c>
      <c r="E13" s="22" t="s">
        <v>21</v>
      </c>
      <c r="F13" s="22" t="s">
        <v>13</v>
      </c>
      <c r="G13" s="22" t="s">
        <v>22</v>
      </c>
      <c r="H13" s="22" t="s">
        <v>12</v>
      </c>
      <c r="J13" s="23"/>
      <c r="K13" s="24"/>
      <c r="L13" s="25"/>
      <c r="M13" s="24"/>
      <c r="N13" s="24"/>
      <c r="O13" s="24"/>
      <c r="P13" s="24"/>
      <c r="Q13" s="23"/>
      <c r="R13" s="26"/>
      <c r="S13" s="24"/>
      <c r="T13" s="24"/>
      <c r="U13" s="24"/>
      <c r="V13" s="24"/>
      <c r="W13" s="24"/>
      <c r="X13" s="24"/>
      <c r="AF13" s="27"/>
      <c r="AG13" s="28"/>
    </row>
    <row r="14" spans="1:57" s="4" customFormat="1" ht="20.100000000000001" customHeight="1" x14ac:dyDescent="0.25">
      <c r="A14" s="29">
        <v>1</v>
      </c>
      <c r="B14" s="107" t="str">
        <f>IF(('Contract Roll-up'!B14)="","",'Contract Roll-up'!B14)</f>
        <v/>
      </c>
      <c r="C14" s="109"/>
      <c r="D14" s="3"/>
      <c r="E14" s="3"/>
      <c r="F14" s="3"/>
      <c r="G14" s="49">
        <f>E14+F14</f>
        <v>0</v>
      </c>
      <c r="H14" s="31" t="str">
        <f t="shared" ref="H14:H26" si="0">IF(G14="","",IF(G14=0,"",G14/D14))</f>
        <v/>
      </c>
      <c r="I14" s="32"/>
      <c r="J14" s="33"/>
      <c r="K14" s="33"/>
      <c r="L14" s="34"/>
      <c r="M14" s="33"/>
      <c r="N14" s="33"/>
      <c r="O14" s="32"/>
      <c r="P14" s="33"/>
      <c r="R14" s="6"/>
      <c r="S14" s="33"/>
      <c r="T14" s="32"/>
      <c r="U14" s="33"/>
      <c r="V14" s="33"/>
      <c r="W14" s="32"/>
      <c r="X14" s="32"/>
      <c r="Y14" s="32"/>
      <c r="Z14" s="32"/>
      <c r="AA14" s="32"/>
      <c r="AB14" s="32"/>
      <c r="AC14" s="32"/>
      <c r="AD14" s="32"/>
      <c r="AE14" s="32"/>
      <c r="AF14" s="35"/>
      <c r="AG14" s="36"/>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row>
    <row r="15" spans="1:57" s="4" customFormat="1" ht="20.100000000000001" customHeight="1" x14ac:dyDescent="0.25">
      <c r="A15" s="29">
        <v>2</v>
      </c>
      <c r="B15" s="107" t="str">
        <f>IF(('Contract Roll-up'!B15)="","",'Contract Roll-up'!B15)</f>
        <v/>
      </c>
      <c r="C15" s="109"/>
      <c r="D15" s="3"/>
      <c r="E15" s="3"/>
      <c r="F15" s="3"/>
      <c r="G15" s="49">
        <f t="shared" ref="G15:G25" si="1">E15+F15</f>
        <v>0</v>
      </c>
      <c r="H15" s="31" t="str">
        <f t="shared" si="0"/>
        <v/>
      </c>
      <c r="I15" s="32"/>
      <c r="J15" s="33"/>
      <c r="K15" s="33"/>
      <c r="L15" s="34"/>
      <c r="M15" s="33"/>
      <c r="N15" s="33"/>
      <c r="O15" s="32"/>
      <c r="P15" s="33"/>
      <c r="R15" s="6"/>
      <c r="S15" s="33"/>
      <c r="T15" s="32"/>
      <c r="U15" s="33"/>
      <c r="V15" s="33"/>
      <c r="W15" s="32"/>
      <c r="X15" s="32"/>
      <c r="Y15" s="32"/>
      <c r="Z15" s="32"/>
      <c r="AA15" s="32"/>
      <c r="AB15" s="32"/>
      <c r="AC15" s="32"/>
      <c r="AD15" s="32"/>
      <c r="AE15" s="32"/>
      <c r="AF15" s="37"/>
      <c r="AG15" s="38"/>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row>
    <row r="16" spans="1:57" s="4" customFormat="1" ht="20.100000000000001" customHeight="1" x14ac:dyDescent="0.25">
      <c r="A16" s="29">
        <v>3</v>
      </c>
      <c r="B16" s="107" t="str">
        <f>IF(('Contract Roll-up'!B16)="","",'Contract Roll-up'!B16)</f>
        <v/>
      </c>
      <c r="C16" s="109"/>
      <c r="D16" s="3"/>
      <c r="E16" s="3"/>
      <c r="F16" s="3"/>
      <c r="G16" s="49">
        <f t="shared" si="1"/>
        <v>0</v>
      </c>
      <c r="H16" s="31" t="str">
        <f t="shared" si="0"/>
        <v/>
      </c>
      <c r="I16" s="32"/>
      <c r="J16" s="33"/>
      <c r="K16" s="33"/>
      <c r="L16" s="34"/>
      <c r="M16" s="33"/>
      <c r="N16" s="33"/>
      <c r="O16" s="32"/>
      <c r="P16" s="33"/>
      <c r="R16" s="6"/>
      <c r="S16" s="33"/>
      <c r="T16" s="32"/>
      <c r="U16" s="33"/>
      <c r="V16" s="33"/>
      <c r="W16" s="32"/>
      <c r="X16" s="32"/>
      <c r="Y16" s="32"/>
      <c r="Z16" s="32"/>
      <c r="AA16" s="32"/>
      <c r="AB16" s="32"/>
      <c r="AC16" s="32"/>
      <c r="AD16" s="32"/>
      <c r="AE16" s="32"/>
      <c r="AF16" s="37"/>
      <c r="AG16" s="38"/>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row>
    <row r="17" spans="1:57" s="4" customFormat="1" ht="20.100000000000001" customHeight="1" x14ac:dyDescent="0.25">
      <c r="A17" s="29">
        <v>4</v>
      </c>
      <c r="B17" s="107" t="str">
        <f>IF(('Contract Roll-up'!B17)="","",'Contract Roll-up'!B17)</f>
        <v/>
      </c>
      <c r="C17" s="109"/>
      <c r="D17" s="3"/>
      <c r="E17" s="3"/>
      <c r="F17" s="3"/>
      <c r="G17" s="49">
        <f t="shared" si="1"/>
        <v>0</v>
      </c>
      <c r="H17" s="31" t="str">
        <f t="shared" si="0"/>
        <v/>
      </c>
      <c r="I17" s="32"/>
      <c r="J17" s="33"/>
      <c r="K17" s="33"/>
      <c r="L17" s="34"/>
      <c r="M17" s="33"/>
      <c r="N17" s="33"/>
      <c r="O17" s="32"/>
      <c r="P17" s="33"/>
      <c r="R17" s="6"/>
      <c r="S17" s="33"/>
      <c r="T17" s="32"/>
      <c r="U17" s="33"/>
      <c r="V17" s="33"/>
      <c r="W17" s="32"/>
      <c r="X17" s="32"/>
      <c r="Y17" s="32"/>
      <c r="Z17" s="32"/>
      <c r="AA17" s="32"/>
      <c r="AB17" s="32"/>
      <c r="AC17" s="32"/>
      <c r="AD17" s="32"/>
      <c r="AE17" s="32"/>
      <c r="AF17" s="37"/>
      <c r="AG17" s="38"/>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row>
    <row r="18" spans="1:57" s="4" customFormat="1" ht="20.100000000000001" customHeight="1" x14ac:dyDescent="0.25">
      <c r="A18" s="29">
        <v>5</v>
      </c>
      <c r="B18" s="107" t="str">
        <f>IF(('Contract Roll-up'!B18)="","",'Contract Roll-up'!B18)</f>
        <v/>
      </c>
      <c r="C18" s="109"/>
      <c r="D18" s="3"/>
      <c r="E18" s="3"/>
      <c r="F18" s="3"/>
      <c r="G18" s="49">
        <f t="shared" si="1"/>
        <v>0</v>
      </c>
      <c r="H18" s="31" t="str">
        <f t="shared" si="0"/>
        <v/>
      </c>
      <c r="I18" s="32"/>
      <c r="J18" s="33"/>
      <c r="K18" s="33"/>
      <c r="L18" s="34"/>
      <c r="M18" s="33"/>
      <c r="N18" s="33"/>
      <c r="O18" s="32"/>
      <c r="P18" s="33"/>
      <c r="R18" s="6"/>
      <c r="S18" s="33"/>
      <c r="T18" s="32"/>
      <c r="U18" s="33"/>
      <c r="V18" s="33"/>
      <c r="W18" s="32"/>
      <c r="X18" s="32"/>
      <c r="Y18" s="32"/>
      <c r="Z18" s="32"/>
      <c r="AA18" s="32"/>
      <c r="AB18" s="32"/>
      <c r="AC18" s="32"/>
      <c r="AD18" s="32"/>
      <c r="AE18" s="32"/>
      <c r="AF18" s="37"/>
      <c r="AG18" s="38"/>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row>
    <row r="19" spans="1:57" s="4" customFormat="1" ht="20.100000000000001" customHeight="1" x14ac:dyDescent="0.25">
      <c r="A19" s="29">
        <v>6</v>
      </c>
      <c r="B19" s="107" t="str">
        <f>IF(('Contract Roll-up'!B19)="","",'Contract Roll-up'!B19)</f>
        <v/>
      </c>
      <c r="C19" s="109"/>
      <c r="D19" s="3"/>
      <c r="E19" s="3"/>
      <c r="F19" s="3"/>
      <c r="G19" s="49">
        <f t="shared" si="1"/>
        <v>0</v>
      </c>
      <c r="H19" s="31" t="str">
        <f t="shared" si="0"/>
        <v/>
      </c>
      <c r="I19" s="32"/>
      <c r="J19" s="33"/>
      <c r="K19" s="33"/>
      <c r="L19" s="34"/>
      <c r="M19" s="33"/>
      <c r="N19" s="33"/>
      <c r="O19" s="32"/>
      <c r="P19" s="33"/>
      <c r="R19" s="6"/>
      <c r="S19" s="33"/>
      <c r="T19" s="32"/>
      <c r="U19" s="33"/>
      <c r="V19" s="33"/>
      <c r="W19" s="32"/>
      <c r="X19" s="32"/>
      <c r="Y19" s="32"/>
      <c r="Z19" s="32"/>
      <c r="AA19" s="32"/>
      <c r="AB19" s="32"/>
      <c r="AC19" s="32"/>
      <c r="AD19" s="32"/>
      <c r="AE19" s="32"/>
      <c r="AF19" s="37"/>
      <c r="AG19" s="38"/>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row>
    <row r="20" spans="1:57" s="4" customFormat="1" ht="20.100000000000001" customHeight="1" x14ac:dyDescent="0.25">
      <c r="A20" s="29">
        <v>7</v>
      </c>
      <c r="B20" s="107" t="str">
        <f>IF(('Contract Roll-up'!B20)="","",'Contract Roll-up'!B20)</f>
        <v/>
      </c>
      <c r="C20" s="109"/>
      <c r="D20" s="3"/>
      <c r="E20" s="3"/>
      <c r="F20" s="3"/>
      <c r="G20" s="49">
        <f t="shared" si="1"/>
        <v>0</v>
      </c>
      <c r="H20" s="31" t="str">
        <f t="shared" si="0"/>
        <v/>
      </c>
      <c r="I20" s="32"/>
      <c r="J20" s="33"/>
      <c r="K20" s="33"/>
      <c r="L20" s="34"/>
      <c r="M20" s="33"/>
      <c r="N20" s="33"/>
      <c r="O20" s="32"/>
      <c r="P20" s="33"/>
      <c r="R20" s="6"/>
      <c r="S20" s="33"/>
      <c r="T20" s="32"/>
      <c r="U20" s="33"/>
      <c r="V20" s="33"/>
      <c r="W20" s="32"/>
      <c r="X20" s="32"/>
      <c r="Y20" s="32"/>
      <c r="Z20" s="32"/>
      <c r="AA20" s="32"/>
      <c r="AB20" s="32"/>
      <c r="AC20" s="32"/>
      <c r="AD20" s="32"/>
      <c r="AE20" s="32"/>
      <c r="AF20" s="37"/>
      <c r="AG20" s="38"/>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row>
    <row r="21" spans="1:57" s="4" customFormat="1" ht="20.100000000000001" customHeight="1" x14ac:dyDescent="0.25">
      <c r="A21" s="29">
        <v>8</v>
      </c>
      <c r="B21" s="107" t="str">
        <f>IF(('Contract Roll-up'!B21)="","",'Contract Roll-up'!B21)</f>
        <v/>
      </c>
      <c r="C21" s="109"/>
      <c r="D21" s="3"/>
      <c r="E21" s="3"/>
      <c r="F21" s="3"/>
      <c r="G21" s="49">
        <f t="shared" si="1"/>
        <v>0</v>
      </c>
      <c r="H21" s="31" t="str">
        <f t="shared" si="0"/>
        <v/>
      </c>
      <c r="I21" s="32"/>
      <c r="J21" s="33"/>
      <c r="K21" s="33"/>
      <c r="L21" s="34"/>
      <c r="M21" s="33"/>
      <c r="N21" s="33"/>
      <c r="O21" s="32"/>
      <c r="P21" s="33"/>
      <c r="R21" s="6"/>
      <c r="S21" s="33"/>
      <c r="T21" s="32"/>
      <c r="U21" s="33"/>
      <c r="V21" s="33"/>
      <c r="W21" s="32"/>
      <c r="X21" s="32"/>
      <c r="Y21" s="32"/>
      <c r="Z21" s="32"/>
      <c r="AA21" s="32"/>
      <c r="AB21" s="32"/>
      <c r="AC21" s="32"/>
      <c r="AD21" s="32"/>
      <c r="AE21" s="32"/>
      <c r="AF21" s="37"/>
      <c r="AG21" s="38"/>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row>
    <row r="22" spans="1:57" s="4" customFormat="1" ht="20.100000000000001" customHeight="1" x14ac:dyDescent="0.25">
      <c r="A22" s="29">
        <v>9</v>
      </c>
      <c r="B22" s="107" t="str">
        <f>IF(('Contract Roll-up'!B22)="","",'Contract Roll-up'!B22)</f>
        <v/>
      </c>
      <c r="C22" s="109"/>
      <c r="D22" s="3"/>
      <c r="E22" s="3"/>
      <c r="F22" s="3"/>
      <c r="G22" s="49">
        <f t="shared" si="1"/>
        <v>0</v>
      </c>
      <c r="H22" s="31" t="str">
        <f t="shared" si="0"/>
        <v/>
      </c>
      <c r="I22" s="32"/>
      <c r="J22" s="33"/>
      <c r="K22" s="33"/>
      <c r="L22" s="34"/>
      <c r="M22" s="33"/>
      <c r="N22" s="33"/>
      <c r="O22" s="32"/>
      <c r="P22" s="33"/>
      <c r="R22" s="6"/>
      <c r="S22" s="33"/>
      <c r="T22" s="32"/>
      <c r="U22" s="33"/>
      <c r="V22" s="33"/>
      <c r="W22" s="32"/>
      <c r="X22" s="32"/>
      <c r="Y22" s="32"/>
      <c r="Z22" s="32"/>
      <c r="AA22" s="32"/>
      <c r="AB22" s="32"/>
      <c r="AC22" s="32"/>
      <c r="AD22" s="32"/>
      <c r="AE22" s="32"/>
      <c r="AF22" s="37"/>
      <c r="AG22" s="38"/>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row>
    <row r="23" spans="1:57" s="4" customFormat="1" ht="20.100000000000001" customHeight="1" x14ac:dyDescent="0.25">
      <c r="A23" s="29">
        <v>10</v>
      </c>
      <c r="B23" s="107" t="str">
        <f>IF(('Contract Roll-up'!B23)="","",'Contract Roll-up'!B23)</f>
        <v/>
      </c>
      <c r="C23" s="109"/>
      <c r="D23" s="3"/>
      <c r="E23" s="3"/>
      <c r="F23" s="3"/>
      <c r="G23" s="49">
        <f t="shared" si="1"/>
        <v>0</v>
      </c>
      <c r="H23" s="31" t="str">
        <f t="shared" si="0"/>
        <v/>
      </c>
      <c r="I23" s="32"/>
      <c r="J23" s="33"/>
      <c r="K23" s="33"/>
      <c r="L23" s="34"/>
      <c r="M23" s="33"/>
      <c r="N23" s="33"/>
      <c r="O23" s="32"/>
      <c r="P23" s="33"/>
      <c r="R23" s="6"/>
      <c r="S23" s="33"/>
      <c r="T23" s="32"/>
      <c r="U23" s="33"/>
      <c r="V23" s="33"/>
      <c r="W23" s="32"/>
      <c r="X23" s="32"/>
      <c r="Y23" s="32"/>
      <c r="Z23" s="32"/>
      <c r="AA23" s="32"/>
      <c r="AB23" s="32"/>
      <c r="AC23" s="32"/>
      <c r="AD23" s="32"/>
      <c r="AE23" s="32"/>
      <c r="AF23" s="37"/>
      <c r="AG23" s="38"/>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row>
    <row r="24" spans="1:57" s="4" customFormat="1" ht="20.100000000000001" customHeight="1" x14ac:dyDescent="0.25">
      <c r="A24" s="29">
        <v>11</v>
      </c>
      <c r="B24" s="107" t="str">
        <f>IF(('Contract Roll-up'!B24)="","",'Contract Roll-up'!B24)</f>
        <v/>
      </c>
      <c r="C24" s="109"/>
      <c r="D24" s="3"/>
      <c r="E24" s="3"/>
      <c r="F24" s="3"/>
      <c r="G24" s="49">
        <f t="shared" si="1"/>
        <v>0</v>
      </c>
      <c r="H24" s="31" t="str">
        <f t="shared" si="0"/>
        <v/>
      </c>
      <c r="I24" s="32"/>
      <c r="J24" s="33"/>
      <c r="K24" s="33"/>
      <c r="L24" s="34"/>
      <c r="M24" s="33"/>
      <c r="N24" s="33"/>
      <c r="O24" s="32"/>
      <c r="P24" s="33"/>
      <c r="R24" s="6"/>
      <c r="S24" s="33"/>
      <c r="T24" s="32"/>
      <c r="U24" s="33"/>
      <c r="V24" s="33"/>
      <c r="W24" s="32"/>
      <c r="X24" s="32"/>
      <c r="Y24" s="32"/>
      <c r="Z24" s="32"/>
      <c r="AA24" s="32"/>
      <c r="AB24" s="32"/>
      <c r="AC24" s="32"/>
      <c r="AD24" s="32"/>
      <c r="AE24" s="32"/>
      <c r="AF24" s="37"/>
      <c r="AG24" s="38"/>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row>
    <row r="25" spans="1:57" s="4" customFormat="1" ht="20.100000000000001" customHeight="1" x14ac:dyDescent="0.25">
      <c r="A25" s="29">
        <v>12</v>
      </c>
      <c r="B25" s="107" t="str">
        <f>IF(('Contract Roll-up'!B25)="","",'Contract Roll-up'!B25)</f>
        <v/>
      </c>
      <c r="C25" s="109"/>
      <c r="D25" s="3"/>
      <c r="E25" s="3"/>
      <c r="F25" s="3"/>
      <c r="G25" s="49">
        <f t="shared" si="1"/>
        <v>0</v>
      </c>
      <c r="H25" s="31" t="str">
        <f t="shared" si="0"/>
        <v/>
      </c>
      <c r="I25" s="32"/>
      <c r="J25" s="33"/>
      <c r="K25" s="33"/>
      <c r="L25" s="34"/>
      <c r="M25" s="33"/>
      <c r="N25" s="33"/>
      <c r="O25" s="32"/>
      <c r="P25" s="33"/>
      <c r="R25" s="6"/>
      <c r="S25" s="33"/>
      <c r="T25" s="32"/>
      <c r="U25" s="33"/>
      <c r="V25" s="33"/>
      <c r="W25" s="32"/>
      <c r="X25" s="32"/>
      <c r="Y25" s="32"/>
      <c r="Z25" s="32"/>
      <c r="AA25" s="32"/>
      <c r="AB25" s="32"/>
      <c r="AC25" s="32"/>
      <c r="AD25" s="32"/>
      <c r="AE25" s="32"/>
      <c r="AF25" s="39"/>
      <c r="AG25" s="40"/>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row>
    <row r="26" spans="1:57" s="4" customFormat="1" ht="20.100000000000001" customHeight="1" x14ac:dyDescent="0.25">
      <c r="A26" s="29"/>
      <c r="B26" s="87" t="str">
        <f>'Contract Roll-up'!B26</f>
        <v>Subproviders Subtotal (DBE only)</v>
      </c>
      <c r="C26" s="88"/>
      <c r="D26" s="30">
        <f>SUM(D14:D25)</f>
        <v>0</v>
      </c>
      <c r="E26" s="30">
        <f t="shared" ref="E26:G26" si="2">SUM(E14:E25)</f>
        <v>0</v>
      </c>
      <c r="F26" s="30">
        <f t="shared" si="2"/>
        <v>0</v>
      </c>
      <c r="G26" s="30">
        <f t="shared" si="2"/>
        <v>0</v>
      </c>
      <c r="H26" s="31" t="str">
        <f t="shared" si="0"/>
        <v/>
      </c>
      <c r="I26" s="32"/>
      <c r="J26" s="33"/>
      <c r="K26" s="33"/>
      <c r="L26" s="34"/>
      <c r="M26" s="33"/>
      <c r="N26" s="33"/>
      <c r="O26" s="32"/>
      <c r="P26" s="33"/>
      <c r="R26" s="6"/>
      <c r="S26" s="33"/>
      <c r="T26" s="32"/>
      <c r="U26" s="33"/>
      <c r="V26" s="33"/>
      <c r="W26" s="32"/>
      <c r="X26" s="32"/>
      <c r="Y26" s="32"/>
      <c r="Z26" s="32"/>
      <c r="AA26" s="32"/>
      <c r="AB26" s="32"/>
      <c r="AC26" s="32"/>
      <c r="AD26" s="32"/>
      <c r="AE26" s="32"/>
      <c r="AF26" s="37"/>
      <c r="AG26" s="38"/>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row>
    <row r="27" spans="1:57" s="4" customFormat="1" ht="3.95" customHeight="1" x14ac:dyDescent="0.25">
      <c r="A27" s="139" t="s">
        <v>67</v>
      </c>
      <c r="B27" s="140"/>
      <c r="C27" s="140"/>
      <c r="D27" s="140"/>
      <c r="E27" s="140"/>
      <c r="F27" s="140"/>
      <c r="G27" s="140"/>
      <c r="H27" s="141"/>
      <c r="I27" s="32"/>
      <c r="J27" s="33"/>
      <c r="K27" s="33"/>
      <c r="L27" s="34"/>
      <c r="M27" s="33"/>
      <c r="N27" s="33"/>
      <c r="O27" s="32"/>
      <c r="P27" s="33"/>
      <c r="R27" s="6"/>
      <c r="S27" s="33"/>
      <c r="T27" s="32"/>
      <c r="U27" s="33"/>
      <c r="V27" s="33"/>
      <c r="W27" s="32"/>
      <c r="X27" s="32"/>
      <c r="Y27" s="32"/>
      <c r="Z27" s="32"/>
      <c r="AA27" s="32"/>
      <c r="AB27" s="32"/>
      <c r="AC27" s="32"/>
      <c r="AD27" s="32"/>
      <c r="AE27" s="32"/>
      <c r="AF27" s="39"/>
      <c r="AG27" s="40"/>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row>
    <row r="28" spans="1:57" s="4" customFormat="1" ht="63" customHeight="1" x14ac:dyDescent="0.25">
      <c r="A28" s="22" t="s">
        <v>6</v>
      </c>
      <c r="B28" s="137" t="str">
        <f>'Contract Roll-up'!B28</f>
        <v>Subproviders Name: non-DBE only 
(Enter Alphabetically)</v>
      </c>
      <c r="C28" s="138"/>
      <c r="D28" s="22" t="s">
        <v>14</v>
      </c>
      <c r="E28" s="22" t="s">
        <v>21</v>
      </c>
      <c r="F28" s="22" t="s">
        <v>13</v>
      </c>
      <c r="G28" s="22" t="s">
        <v>22</v>
      </c>
      <c r="H28" s="22" t="s">
        <v>12</v>
      </c>
      <c r="I28" s="32"/>
      <c r="J28" s="33"/>
      <c r="K28" s="33"/>
      <c r="L28" s="34"/>
      <c r="M28" s="33"/>
      <c r="N28" s="33"/>
      <c r="O28" s="32"/>
      <c r="P28" s="33"/>
      <c r="R28" s="6"/>
      <c r="S28" s="33"/>
      <c r="T28" s="32"/>
      <c r="U28" s="33"/>
      <c r="V28" s="33"/>
      <c r="W28" s="32"/>
      <c r="X28" s="32"/>
      <c r="Y28" s="32"/>
      <c r="Z28" s="32"/>
      <c r="AA28" s="32"/>
      <c r="AB28" s="32"/>
      <c r="AC28" s="32"/>
      <c r="AD28" s="32"/>
      <c r="AE28" s="32"/>
      <c r="AF28" s="37"/>
      <c r="AG28" s="38"/>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row>
    <row r="29" spans="1:57" s="4" customFormat="1" ht="20.100000000000001" customHeight="1" x14ac:dyDescent="0.25">
      <c r="A29" s="29">
        <v>1</v>
      </c>
      <c r="B29" s="107" t="str">
        <f>IF(('Contract Roll-up'!B29)="","",'Contract Roll-up'!B29)</f>
        <v/>
      </c>
      <c r="C29" s="109"/>
      <c r="D29" s="3"/>
      <c r="E29" s="3"/>
      <c r="F29" s="3"/>
      <c r="G29" s="49">
        <f>E29+F29</f>
        <v>0</v>
      </c>
      <c r="H29" s="31" t="str">
        <f>IF(G29="","",IF(G29=0,"",G29/D29))</f>
        <v/>
      </c>
      <c r="I29" s="32"/>
      <c r="J29" s="33"/>
      <c r="K29" s="33"/>
      <c r="L29" s="34"/>
      <c r="M29" s="33"/>
      <c r="N29" s="33"/>
      <c r="O29" s="32"/>
      <c r="P29" s="33"/>
      <c r="R29" s="6"/>
      <c r="S29" s="33"/>
      <c r="T29" s="32"/>
      <c r="U29" s="33"/>
      <c r="V29" s="33"/>
      <c r="W29" s="32"/>
      <c r="X29" s="32"/>
      <c r="Y29" s="32"/>
      <c r="Z29" s="32"/>
      <c r="AA29" s="32"/>
      <c r="AB29" s="32"/>
      <c r="AC29" s="32"/>
      <c r="AD29" s="32"/>
      <c r="AE29" s="32"/>
      <c r="AF29" s="37"/>
      <c r="AG29" s="38"/>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row>
    <row r="30" spans="1:57" s="4" customFormat="1" ht="20.100000000000001" customHeight="1" x14ac:dyDescent="0.25">
      <c r="A30" s="29">
        <v>2</v>
      </c>
      <c r="B30" s="107" t="str">
        <f>IF(('Contract Roll-up'!B30)="","",'Contract Roll-up'!B30)</f>
        <v/>
      </c>
      <c r="C30" s="109"/>
      <c r="D30" s="3"/>
      <c r="E30" s="3"/>
      <c r="F30" s="3"/>
      <c r="G30" s="49">
        <f t="shared" ref="G30:G40" si="3">E30+F30</f>
        <v>0</v>
      </c>
      <c r="H30" s="31" t="str">
        <f t="shared" ref="H30:H43" si="4">IF(G30="","",IF(G30=0,"",G30/D30))</f>
        <v/>
      </c>
      <c r="I30" s="32"/>
      <c r="J30" s="33"/>
      <c r="K30" s="33"/>
      <c r="L30" s="34"/>
      <c r="M30" s="33"/>
      <c r="N30" s="33"/>
      <c r="O30" s="32"/>
      <c r="P30" s="33"/>
      <c r="R30" s="6"/>
      <c r="S30" s="33"/>
      <c r="T30" s="32"/>
      <c r="U30" s="33"/>
      <c r="V30" s="33"/>
      <c r="W30" s="32"/>
      <c r="X30" s="32"/>
      <c r="Y30" s="32"/>
      <c r="Z30" s="32"/>
      <c r="AA30" s="32"/>
      <c r="AB30" s="32"/>
      <c r="AC30" s="32"/>
      <c r="AD30" s="32"/>
      <c r="AE30" s="32"/>
      <c r="AF30" s="37"/>
      <c r="AG30" s="38"/>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row>
    <row r="31" spans="1:57" s="4" customFormat="1" ht="20.100000000000001" customHeight="1" x14ac:dyDescent="0.25">
      <c r="A31" s="29">
        <v>3</v>
      </c>
      <c r="B31" s="107" t="str">
        <f>IF(('Contract Roll-up'!B31)="","",'Contract Roll-up'!B31)</f>
        <v/>
      </c>
      <c r="C31" s="109"/>
      <c r="D31" s="3"/>
      <c r="E31" s="3"/>
      <c r="F31" s="3"/>
      <c r="G31" s="49">
        <f t="shared" si="3"/>
        <v>0</v>
      </c>
      <c r="H31" s="31" t="str">
        <f t="shared" si="4"/>
        <v/>
      </c>
      <c r="I31" s="32"/>
      <c r="J31" s="33"/>
      <c r="K31" s="33"/>
      <c r="L31" s="34"/>
      <c r="M31" s="33"/>
      <c r="N31" s="33"/>
      <c r="O31" s="32"/>
      <c r="P31" s="33"/>
      <c r="R31" s="6"/>
      <c r="S31" s="33"/>
      <c r="T31" s="32"/>
      <c r="U31" s="33"/>
      <c r="V31" s="33"/>
      <c r="W31" s="32"/>
      <c r="X31" s="32"/>
      <c r="Y31" s="32"/>
      <c r="Z31" s="32"/>
      <c r="AA31" s="32"/>
      <c r="AB31" s="32"/>
      <c r="AC31" s="32"/>
      <c r="AD31" s="32"/>
      <c r="AE31" s="32"/>
      <c r="AF31" s="37"/>
      <c r="AG31" s="38"/>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row>
    <row r="32" spans="1:57" s="4" customFormat="1" ht="20.100000000000001" customHeight="1" x14ac:dyDescent="0.25">
      <c r="A32" s="29">
        <v>4</v>
      </c>
      <c r="B32" s="107" t="str">
        <f>IF(('Contract Roll-up'!B32)="","",'Contract Roll-up'!B32)</f>
        <v/>
      </c>
      <c r="C32" s="109"/>
      <c r="D32" s="3"/>
      <c r="E32" s="3"/>
      <c r="F32" s="3"/>
      <c r="G32" s="49">
        <f t="shared" si="3"/>
        <v>0</v>
      </c>
      <c r="H32" s="31" t="str">
        <f t="shared" si="4"/>
        <v/>
      </c>
      <c r="I32" s="32"/>
      <c r="J32" s="33"/>
      <c r="K32" s="33"/>
      <c r="L32" s="34"/>
      <c r="M32" s="33"/>
      <c r="N32" s="33"/>
      <c r="O32" s="32"/>
      <c r="P32" s="33"/>
      <c r="R32" s="6"/>
      <c r="S32" s="33"/>
      <c r="T32" s="32"/>
      <c r="U32" s="33"/>
      <c r="V32" s="33"/>
      <c r="W32" s="32"/>
      <c r="X32" s="32"/>
      <c r="Y32" s="32"/>
      <c r="Z32" s="32"/>
      <c r="AA32" s="32"/>
      <c r="AB32" s="32"/>
      <c r="AC32" s="32"/>
      <c r="AD32" s="32"/>
      <c r="AE32" s="32"/>
      <c r="AF32" s="37"/>
      <c r="AG32" s="38"/>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row>
    <row r="33" spans="1:57" s="4" customFormat="1" ht="20.100000000000001" customHeight="1" x14ac:dyDescent="0.25">
      <c r="A33" s="29">
        <v>5</v>
      </c>
      <c r="B33" s="107" t="str">
        <f>IF(('Contract Roll-up'!B33)="","",'Contract Roll-up'!B33)</f>
        <v/>
      </c>
      <c r="C33" s="109"/>
      <c r="D33" s="3"/>
      <c r="E33" s="3"/>
      <c r="F33" s="3"/>
      <c r="G33" s="49">
        <f t="shared" si="3"/>
        <v>0</v>
      </c>
      <c r="H33" s="31" t="str">
        <f t="shared" si="4"/>
        <v/>
      </c>
      <c r="I33" s="32"/>
      <c r="J33" s="33"/>
      <c r="K33" s="33"/>
      <c r="L33" s="34"/>
      <c r="M33" s="33"/>
      <c r="N33" s="33"/>
      <c r="O33" s="32"/>
      <c r="P33" s="33"/>
      <c r="R33" s="6"/>
      <c r="S33" s="33"/>
      <c r="T33" s="32"/>
      <c r="U33" s="33"/>
      <c r="V33" s="33"/>
      <c r="W33" s="32"/>
      <c r="X33" s="32"/>
      <c r="Y33" s="32"/>
      <c r="Z33" s="32"/>
      <c r="AA33" s="32"/>
      <c r="AB33" s="32"/>
      <c r="AC33" s="32"/>
      <c r="AD33" s="32"/>
      <c r="AE33" s="32"/>
      <c r="AF33" s="37"/>
      <c r="AG33" s="38"/>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row>
    <row r="34" spans="1:57" s="4" customFormat="1" ht="20.100000000000001" customHeight="1" x14ac:dyDescent="0.25">
      <c r="A34" s="29">
        <v>6</v>
      </c>
      <c r="B34" s="107" t="str">
        <f>IF(('Contract Roll-up'!B34)="","",'Contract Roll-up'!B34)</f>
        <v/>
      </c>
      <c r="C34" s="109"/>
      <c r="D34" s="3"/>
      <c r="E34" s="3"/>
      <c r="F34" s="3"/>
      <c r="G34" s="49">
        <f t="shared" si="3"/>
        <v>0</v>
      </c>
      <c r="H34" s="31" t="str">
        <f t="shared" si="4"/>
        <v/>
      </c>
      <c r="I34" s="32"/>
      <c r="J34" s="33"/>
      <c r="K34" s="33"/>
      <c r="L34" s="34"/>
      <c r="M34" s="33"/>
      <c r="N34" s="33"/>
      <c r="O34" s="32"/>
      <c r="P34" s="33"/>
      <c r="R34" s="6"/>
      <c r="S34" s="33"/>
      <c r="T34" s="32"/>
      <c r="U34" s="33"/>
      <c r="V34" s="33"/>
      <c r="W34" s="32"/>
      <c r="X34" s="32"/>
      <c r="Y34" s="32"/>
      <c r="Z34" s="32"/>
      <c r="AA34" s="32"/>
      <c r="AB34" s="32"/>
      <c r="AC34" s="32"/>
      <c r="AD34" s="32"/>
      <c r="AE34" s="32"/>
      <c r="AF34" s="37"/>
      <c r="AG34" s="38"/>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row>
    <row r="35" spans="1:57" s="4" customFormat="1" ht="20.100000000000001" customHeight="1" x14ac:dyDescent="0.25">
      <c r="A35" s="29">
        <v>7</v>
      </c>
      <c r="B35" s="107" t="str">
        <f>IF(('Contract Roll-up'!B35)="","",'Contract Roll-up'!B35)</f>
        <v/>
      </c>
      <c r="C35" s="109"/>
      <c r="D35" s="3"/>
      <c r="E35" s="3"/>
      <c r="F35" s="3"/>
      <c r="G35" s="49">
        <f t="shared" si="3"/>
        <v>0</v>
      </c>
      <c r="H35" s="31" t="str">
        <f t="shared" si="4"/>
        <v/>
      </c>
      <c r="I35" s="32"/>
      <c r="J35" s="33"/>
      <c r="K35" s="33"/>
      <c r="L35" s="34"/>
      <c r="M35" s="33"/>
      <c r="N35" s="33"/>
      <c r="O35" s="32"/>
      <c r="P35" s="33"/>
      <c r="R35" s="6"/>
      <c r="S35" s="33"/>
      <c r="T35" s="32"/>
      <c r="U35" s="33"/>
      <c r="V35" s="33"/>
      <c r="W35" s="32"/>
      <c r="X35" s="32"/>
      <c r="Y35" s="32"/>
      <c r="Z35" s="32"/>
      <c r="AA35" s="32"/>
      <c r="AB35" s="32"/>
      <c r="AC35" s="32"/>
      <c r="AD35" s="32"/>
      <c r="AE35" s="32"/>
      <c r="AF35" s="37"/>
      <c r="AG35" s="38"/>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row>
    <row r="36" spans="1:57" s="4" customFormat="1" ht="20.100000000000001" customHeight="1" x14ac:dyDescent="0.25">
      <c r="A36" s="29">
        <v>8</v>
      </c>
      <c r="B36" s="107" t="str">
        <f>IF(('Contract Roll-up'!B36)="","",'Contract Roll-up'!B36)</f>
        <v/>
      </c>
      <c r="C36" s="109"/>
      <c r="D36" s="3"/>
      <c r="E36" s="3"/>
      <c r="F36" s="3"/>
      <c r="G36" s="49">
        <f t="shared" si="3"/>
        <v>0</v>
      </c>
      <c r="H36" s="31" t="str">
        <f t="shared" si="4"/>
        <v/>
      </c>
      <c r="I36" s="32"/>
      <c r="J36" s="33"/>
      <c r="K36" s="33"/>
      <c r="L36" s="34"/>
      <c r="M36" s="33"/>
      <c r="N36" s="33"/>
      <c r="O36" s="32"/>
      <c r="P36" s="33"/>
      <c r="R36" s="6"/>
      <c r="S36" s="33"/>
      <c r="T36" s="32"/>
      <c r="U36" s="33"/>
      <c r="V36" s="33"/>
      <c r="W36" s="32"/>
      <c r="X36" s="32"/>
      <c r="Y36" s="32"/>
      <c r="Z36" s="32"/>
      <c r="AA36" s="32"/>
      <c r="AB36" s="32"/>
      <c r="AC36" s="32"/>
      <c r="AD36" s="32"/>
      <c r="AE36" s="32"/>
      <c r="AF36" s="37"/>
      <c r="AG36" s="38"/>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row>
    <row r="37" spans="1:57" s="4" customFormat="1" ht="20.100000000000001" customHeight="1" x14ac:dyDescent="0.25">
      <c r="A37" s="29">
        <v>9</v>
      </c>
      <c r="B37" s="107" t="str">
        <f>IF(('Contract Roll-up'!B37)="","",'Contract Roll-up'!B37)</f>
        <v/>
      </c>
      <c r="C37" s="109"/>
      <c r="D37" s="3"/>
      <c r="E37" s="3"/>
      <c r="F37" s="3"/>
      <c r="G37" s="49">
        <f t="shared" si="3"/>
        <v>0</v>
      </c>
      <c r="H37" s="31" t="str">
        <f t="shared" si="4"/>
        <v/>
      </c>
      <c r="I37" s="32"/>
      <c r="J37" s="33"/>
      <c r="K37" s="33"/>
      <c r="L37" s="34"/>
      <c r="M37" s="33"/>
      <c r="N37" s="33"/>
      <c r="O37" s="32"/>
      <c r="P37" s="33"/>
      <c r="R37" s="6"/>
      <c r="S37" s="33"/>
      <c r="T37" s="32"/>
      <c r="U37" s="33"/>
      <c r="V37" s="33"/>
      <c r="W37" s="32"/>
      <c r="X37" s="32"/>
      <c r="Y37" s="32"/>
      <c r="Z37" s="32"/>
      <c r="AA37" s="32"/>
      <c r="AB37" s="32"/>
      <c r="AC37" s="32"/>
      <c r="AD37" s="32"/>
      <c r="AE37" s="32"/>
      <c r="AF37" s="37"/>
      <c r="AG37" s="38"/>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row>
    <row r="38" spans="1:57" s="4" customFormat="1" ht="20.100000000000001" customHeight="1" x14ac:dyDescent="0.25">
      <c r="A38" s="29">
        <v>10</v>
      </c>
      <c r="B38" s="107" t="str">
        <f>IF(('Contract Roll-up'!B38)="","",'Contract Roll-up'!B38)</f>
        <v/>
      </c>
      <c r="C38" s="109"/>
      <c r="D38" s="3"/>
      <c r="E38" s="3"/>
      <c r="F38" s="3"/>
      <c r="G38" s="49">
        <f t="shared" si="3"/>
        <v>0</v>
      </c>
      <c r="H38" s="31" t="str">
        <f t="shared" si="4"/>
        <v/>
      </c>
      <c r="I38" s="32"/>
      <c r="J38" s="33"/>
      <c r="K38" s="33"/>
      <c r="L38" s="34"/>
      <c r="M38" s="33"/>
      <c r="N38" s="33"/>
      <c r="O38" s="32"/>
      <c r="P38" s="33"/>
      <c r="R38" s="6"/>
      <c r="S38" s="33"/>
      <c r="T38" s="32"/>
      <c r="U38" s="33"/>
      <c r="V38" s="33"/>
      <c r="W38" s="32"/>
      <c r="X38" s="32"/>
      <c r="Y38" s="32"/>
      <c r="Z38" s="32"/>
      <c r="AA38" s="32"/>
      <c r="AB38" s="32"/>
      <c r="AC38" s="32"/>
      <c r="AD38" s="32"/>
      <c r="AE38" s="32"/>
      <c r="AF38" s="37"/>
      <c r="AG38" s="38"/>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row>
    <row r="39" spans="1:57" s="4" customFormat="1" ht="20.100000000000001" customHeight="1" x14ac:dyDescent="0.25">
      <c r="A39" s="29">
        <v>11</v>
      </c>
      <c r="B39" s="107" t="str">
        <f>IF(('Contract Roll-up'!B39)="","",'Contract Roll-up'!B39)</f>
        <v/>
      </c>
      <c r="C39" s="109"/>
      <c r="D39" s="3"/>
      <c r="E39" s="3"/>
      <c r="F39" s="3"/>
      <c r="G39" s="49">
        <f t="shared" si="3"/>
        <v>0</v>
      </c>
      <c r="H39" s="31" t="str">
        <f t="shared" si="4"/>
        <v/>
      </c>
      <c r="I39" s="32"/>
      <c r="J39" s="33"/>
      <c r="K39" s="33"/>
      <c r="L39" s="34"/>
      <c r="M39" s="33"/>
      <c r="N39" s="33"/>
      <c r="O39" s="32"/>
      <c r="P39" s="33"/>
      <c r="R39" s="6"/>
      <c r="S39" s="33"/>
      <c r="T39" s="32"/>
      <c r="U39" s="33"/>
      <c r="V39" s="33"/>
      <c r="W39" s="32"/>
      <c r="X39" s="32"/>
      <c r="Y39" s="32"/>
      <c r="Z39" s="32"/>
      <c r="AA39" s="32"/>
      <c r="AB39" s="32"/>
      <c r="AC39" s="32"/>
      <c r="AD39" s="32"/>
      <c r="AE39" s="32"/>
      <c r="AF39" s="37"/>
      <c r="AG39" s="38"/>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row>
    <row r="40" spans="1:57" s="4" customFormat="1" ht="20.100000000000001" customHeight="1" x14ac:dyDescent="0.25">
      <c r="A40" s="29">
        <v>12</v>
      </c>
      <c r="B40" s="107" t="str">
        <f>IF(('Contract Roll-up'!B40)="","",'Contract Roll-up'!B40)</f>
        <v/>
      </c>
      <c r="C40" s="109"/>
      <c r="D40" s="3"/>
      <c r="E40" s="3"/>
      <c r="F40" s="3"/>
      <c r="G40" s="49">
        <f t="shared" si="3"/>
        <v>0</v>
      </c>
      <c r="H40" s="31" t="str">
        <f t="shared" si="4"/>
        <v/>
      </c>
      <c r="I40" s="32"/>
      <c r="J40" s="33"/>
      <c r="K40" s="33"/>
      <c r="L40" s="34"/>
      <c r="M40" s="33"/>
      <c r="N40" s="33"/>
      <c r="O40" s="32"/>
      <c r="P40" s="33"/>
      <c r="R40" s="6"/>
      <c r="S40" s="33"/>
      <c r="T40" s="32"/>
      <c r="U40" s="33"/>
      <c r="V40" s="33"/>
      <c r="W40" s="32"/>
      <c r="X40" s="32"/>
      <c r="Y40" s="32"/>
      <c r="Z40" s="32"/>
      <c r="AA40" s="32"/>
      <c r="AB40" s="32"/>
      <c r="AC40" s="32"/>
      <c r="AD40" s="32"/>
      <c r="AE40" s="32"/>
      <c r="AF40" s="37"/>
      <c r="AG40" s="38"/>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row>
    <row r="41" spans="1:57" s="4" customFormat="1" ht="20.100000000000001" customHeight="1" x14ac:dyDescent="0.25">
      <c r="A41" s="29"/>
      <c r="B41" s="87" t="str">
        <f>'Contract Roll-up'!B41</f>
        <v>Subproviders Subtotal (non-DBE only)</v>
      </c>
      <c r="C41" s="88"/>
      <c r="D41" s="56">
        <f>SUM(D29:D40)</f>
        <v>0</v>
      </c>
      <c r="E41" s="56">
        <f t="shared" ref="E41:G41" si="5">SUM(E29:E40)</f>
        <v>0</v>
      </c>
      <c r="F41" s="56">
        <f t="shared" si="5"/>
        <v>0</v>
      </c>
      <c r="G41" s="56">
        <f t="shared" si="5"/>
        <v>0</v>
      </c>
      <c r="H41" s="31" t="str">
        <f t="shared" si="4"/>
        <v/>
      </c>
      <c r="I41" s="32"/>
      <c r="J41" s="33"/>
      <c r="K41" s="33"/>
      <c r="L41" s="34"/>
      <c r="M41" s="33"/>
      <c r="N41" s="33"/>
      <c r="O41" s="32"/>
      <c r="P41" s="33"/>
      <c r="R41" s="6"/>
      <c r="S41" s="33"/>
      <c r="T41" s="32"/>
      <c r="U41" s="33"/>
      <c r="V41" s="33"/>
      <c r="W41" s="32"/>
      <c r="X41" s="32"/>
      <c r="Y41" s="32"/>
      <c r="Z41" s="32"/>
      <c r="AA41" s="32"/>
      <c r="AB41" s="32"/>
      <c r="AC41" s="32"/>
      <c r="AD41" s="32"/>
      <c r="AE41" s="32"/>
      <c r="AF41" s="37"/>
      <c r="AG41" s="38"/>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row>
    <row r="42" spans="1:57" s="4" customFormat="1" ht="3.95" customHeight="1" x14ac:dyDescent="0.25">
      <c r="A42" s="41"/>
      <c r="B42" s="42"/>
      <c r="C42" s="42"/>
      <c r="D42" s="57"/>
      <c r="E42" s="57"/>
      <c r="F42" s="57"/>
      <c r="G42" s="57"/>
      <c r="H42" s="43"/>
      <c r="I42" s="32"/>
      <c r="J42" s="33"/>
      <c r="K42" s="33"/>
      <c r="L42" s="34"/>
      <c r="M42" s="33"/>
      <c r="N42" s="33"/>
      <c r="O42" s="32"/>
      <c r="P42" s="33"/>
      <c r="R42" s="6"/>
      <c r="S42" s="33"/>
      <c r="T42" s="32"/>
      <c r="U42" s="33"/>
      <c r="V42" s="33"/>
      <c r="W42" s="32"/>
      <c r="X42" s="32"/>
      <c r="Y42" s="32"/>
      <c r="Z42" s="32"/>
      <c r="AA42" s="32"/>
      <c r="AB42" s="32"/>
      <c r="AC42" s="32"/>
      <c r="AD42" s="32"/>
      <c r="AE42" s="32"/>
      <c r="AF42" s="37"/>
      <c r="AG42" s="38"/>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row>
    <row r="43" spans="1:57" s="4" customFormat="1" ht="20.100000000000001" customHeight="1" x14ac:dyDescent="0.25">
      <c r="A43" s="89" t="s">
        <v>39</v>
      </c>
      <c r="B43" s="90"/>
      <c r="C43" s="91"/>
      <c r="D43" s="30">
        <f>D26+D41</f>
        <v>0</v>
      </c>
      <c r="E43" s="30">
        <f t="shared" ref="E43:G43" si="6">E26+E41</f>
        <v>0</v>
      </c>
      <c r="F43" s="30">
        <f t="shared" si="6"/>
        <v>0</v>
      </c>
      <c r="G43" s="30">
        <f t="shared" si="6"/>
        <v>0</v>
      </c>
      <c r="H43" s="31" t="str">
        <f t="shared" si="4"/>
        <v/>
      </c>
      <c r="I43" s="32"/>
      <c r="J43" s="33"/>
      <c r="K43" s="33"/>
      <c r="L43" s="34"/>
      <c r="M43" s="33"/>
      <c r="N43" s="33"/>
      <c r="O43" s="32"/>
      <c r="P43" s="33"/>
      <c r="R43" s="6"/>
      <c r="S43" s="33"/>
      <c r="T43" s="32"/>
      <c r="U43" s="33"/>
      <c r="V43" s="33"/>
      <c r="W43" s="32"/>
      <c r="X43" s="32"/>
      <c r="Y43" s="32"/>
      <c r="Z43" s="32"/>
      <c r="AA43" s="32"/>
      <c r="AB43" s="32"/>
      <c r="AC43" s="32"/>
      <c r="AD43" s="32"/>
      <c r="AE43" s="32"/>
      <c r="AF43" s="37"/>
      <c r="AG43" s="38"/>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row>
    <row r="44" spans="1:57" s="4" customFormat="1" ht="25.9" customHeight="1" x14ac:dyDescent="0.25">
      <c r="A44" s="44"/>
      <c r="B44" s="45"/>
      <c r="C44" s="45"/>
      <c r="D44" s="46"/>
      <c r="E44" s="47"/>
      <c r="F44" s="45"/>
      <c r="G44" s="45"/>
      <c r="H44" s="45"/>
      <c r="L44" s="6"/>
      <c r="N44" s="6"/>
      <c r="R44" s="6"/>
    </row>
    <row r="45" spans="1:57" s="4" customFormat="1" ht="24.6" customHeight="1" x14ac:dyDescent="0.25">
      <c r="A45" s="93" t="s">
        <v>40</v>
      </c>
      <c r="B45" s="93"/>
      <c r="C45" s="93"/>
      <c r="D45" s="93"/>
      <c r="E45" s="157"/>
      <c r="F45" s="157"/>
      <c r="G45" s="157"/>
      <c r="H45" s="157"/>
      <c r="L45" s="6"/>
      <c r="N45" s="6"/>
      <c r="R45" s="6"/>
    </row>
    <row r="46" spans="1:57" s="4" customFormat="1" ht="36.950000000000003" customHeight="1" x14ac:dyDescent="0.25">
      <c r="A46" s="48" t="s">
        <v>68</v>
      </c>
      <c r="B46" s="48" t="s">
        <v>7</v>
      </c>
      <c r="C46" s="120" t="s">
        <v>25</v>
      </c>
      <c r="D46" s="120"/>
      <c r="E46" s="58"/>
      <c r="F46" s="158"/>
      <c r="G46" s="158"/>
      <c r="H46" s="158"/>
      <c r="L46" s="6"/>
      <c r="N46" s="6"/>
      <c r="R46" s="6"/>
    </row>
    <row r="47" spans="1:57" s="4" customFormat="1" ht="20.100000000000001" customHeight="1" x14ac:dyDescent="0.25">
      <c r="A47" s="29">
        <v>1</v>
      </c>
      <c r="B47" s="2"/>
      <c r="C47" s="155"/>
      <c r="D47" s="155"/>
      <c r="E47" s="59"/>
      <c r="F47" s="156"/>
      <c r="G47" s="156"/>
      <c r="H47" s="156"/>
      <c r="L47" s="6"/>
      <c r="N47" s="6"/>
      <c r="R47" s="6"/>
    </row>
    <row r="48" spans="1:57" s="4" customFormat="1" ht="32.450000000000003" customHeight="1" x14ac:dyDescent="0.25">
      <c r="A48" s="29">
        <v>2</v>
      </c>
      <c r="B48" s="2"/>
      <c r="C48" s="155"/>
      <c r="D48" s="155"/>
      <c r="E48" s="59"/>
      <c r="F48" s="156"/>
      <c r="G48" s="156"/>
      <c r="H48" s="156"/>
      <c r="L48" s="6"/>
      <c r="N48" s="6"/>
      <c r="R48" s="6"/>
    </row>
    <row r="49" spans="1:18" s="4" customFormat="1" ht="20.100000000000001" customHeight="1" x14ac:dyDescent="0.25">
      <c r="A49" s="29">
        <v>3</v>
      </c>
      <c r="B49" s="2"/>
      <c r="C49" s="155"/>
      <c r="D49" s="155"/>
      <c r="E49" s="59"/>
      <c r="F49" s="156"/>
      <c r="G49" s="156"/>
      <c r="H49" s="156"/>
      <c r="L49" s="6"/>
      <c r="N49" s="6"/>
      <c r="R49" s="6"/>
    </row>
    <row r="50" spans="1:18" s="4" customFormat="1" ht="20.100000000000001" customHeight="1" x14ac:dyDescent="0.25">
      <c r="A50" s="29">
        <v>4</v>
      </c>
      <c r="B50" s="2"/>
      <c r="C50" s="155"/>
      <c r="D50" s="155"/>
      <c r="E50" s="59"/>
      <c r="F50" s="156"/>
      <c r="G50" s="156"/>
      <c r="H50" s="156"/>
      <c r="L50" s="6"/>
      <c r="N50" s="6"/>
      <c r="R50" s="6"/>
    </row>
    <row r="51" spans="1:18" s="4" customFormat="1" ht="20.100000000000001" customHeight="1" x14ac:dyDescent="0.25">
      <c r="A51" s="29">
        <v>5</v>
      </c>
      <c r="B51" s="2"/>
      <c r="C51" s="155"/>
      <c r="D51" s="155"/>
      <c r="E51" s="59"/>
      <c r="F51" s="156"/>
      <c r="G51" s="156"/>
      <c r="H51" s="156"/>
      <c r="L51" s="6"/>
      <c r="N51" s="6"/>
      <c r="R51" s="6"/>
    </row>
    <row r="52" spans="1:18" s="4" customFormat="1" ht="20.100000000000001" customHeight="1" x14ac:dyDescent="0.25">
      <c r="A52" s="29">
        <v>6</v>
      </c>
      <c r="B52" s="2"/>
      <c r="C52" s="155"/>
      <c r="D52" s="155"/>
      <c r="E52" s="59"/>
      <c r="F52" s="156"/>
      <c r="G52" s="156"/>
      <c r="H52" s="156"/>
      <c r="L52" s="6"/>
      <c r="N52" s="6"/>
      <c r="R52" s="6"/>
    </row>
    <row r="53" spans="1:18" s="4" customFormat="1" ht="20.100000000000001" customHeight="1" x14ac:dyDescent="0.25">
      <c r="A53" s="29">
        <v>7</v>
      </c>
      <c r="B53" s="2"/>
      <c r="C53" s="155"/>
      <c r="D53" s="155"/>
      <c r="E53" s="59"/>
      <c r="F53" s="156"/>
      <c r="G53" s="156"/>
      <c r="H53" s="156"/>
      <c r="L53" s="6"/>
      <c r="N53" s="6"/>
      <c r="R53" s="6"/>
    </row>
    <row r="54" spans="1:18" s="4" customFormat="1" ht="20.100000000000001" customHeight="1" x14ac:dyDescent="0.25">
      <c r="A54" s="29">
        <v>8</v>
      </c>
      <c r="B54" s="2"/>
      <c r="C54" s="155"/>
      <c r="D54" s="155"/>
      <c r="E54" s="59"/>
      <c r="F54" s="156"/>
      <c r="G54" s="156"/>
      <c r="H54" s="156"/>
      <c r="L54" s="6"/>
      <c r="N54" s="6"/>
      <c r="R54" s="6"/>
    </row>
    <row r="55" spans="1:18" s="4" customFormat="1" ht="20.100000000000001" customHeight="1" x14ac:dyDescent="0.25">
      <c r="A55" s="29">
        <v>9</v>
      </c>
      <c r="B55" s="2"/>
      <c r="C55" s="155"/>
      <c r="D55" s="155"/>
      <c r="E55" s="59"/>
      <c r="F55" s="156"/>
      <c r="G55" s="156"/>
      <c r="H55" s="156"/>
      <c r="L55" s="6"/>
      <c r="N55" s="6"/>
      <c r="R55" s="6"/>
    </row>
    <row r="56" spans="1:18" s="4" customFormat="1" ht="20.100000000000001" customHeight="1" x14ac:dyDescent="0.25">
      <c r="A56" s="29">
        <v>10</v>
      </c>
      <c r="B56" s="2"/>
      <c r="C56" s="155"/>
      <c r="D56" s="155"/>
      <c r="E56" s="59"/>
      <c r="F56" s="156"/>
      <c r="G56" s="156"/>
      <c r="H56" s="156"/>
      <c r="L56" s="6"/>
      <c r="N56" s="6"/>
      <c r="R56" s="6"/>
    </row>
    <row r="57" spans="1:18" s="4" customFormat="1" ht="20.100000000000001" customHeight="1" x14ac:dyDescent="0.25">
      <c r="A57" s="29">
        <v>11</v>
      </c>
      <c r="B57" s="2"/>
      <c r="C57" s="155"/>
      <c r="D57" s="155"/>
      <c r="E57" s="59"/>
      <c r="F57" s="156"/>
      <c r="G57" s="156"/>
      <c r="H57" s="156"/>
      <c r="L57" s="6"/>
      <c r="N57" s="6"/>
      <c r="R57" s="6"/>
    </row>
    <row r="58" spans="1:18" s="4" customFormat="1" ht="20.100000000000001" customHeight="1" x14ac:dyDescent="0.25">
      <c r="A58" s="29">
        <v>12</v>
      </c>
      <c r="B58" s="2"/>
      <c r="C58" s="155"/>
      <c r="D58" s="155"/>
      <c r="E58" s="59"/>
      <c r="F58" s="156"/>
      <c r="G58" s="156"/>
      <c r="H58" s="156"/>
      <c r="L58" s="6"/>
      <c r="N58" s="6"/>
      <c r="R58" s="6"/>
    </row>
    <row r="59" spans="1:18" s="4" customFormat="1" ht="20.100000000000001" customHeight="1" x14ac:dyDescent="0.25">
      <c r="A59" s="29">
        <v>13</v>
      </c>
      <c r="B59" s="2"/>
      <c r="C59" s="155"/>
      <c r="D59" s="155"/>
      <c r="E59" s="59"/>
      <c r="F59" s="156"/>
      <c r="G59" s="156"/>
      <c r="H59" s="156"/>
      <c r="L59" s="6"/>
      <c r="N59" s="6"/>
      <c r="R59" s="6"/>
    </row>
    <row r="60" spans="1:18" s="4" customFormat="1" ht="20.100000000000001" customHeight="1" x14ac:dyDescent="0.25">
      <c r="A60" s="29">
        <v>14</v>
      </c>
      <c r="B60" s="2"/>
      <c r="C60" s="155"/>
      <c r="D60" s="155"/>
      <c r="E60" s="59"/>
      <c r="F60" s="156"/>
      <c r="G60" s="156"/>
      <c r="H60" s="156"/>
      <c r="L60" s="6"/>
      <c r="N60" s="6"/>
      <c r="R60" s="6"/>
    </row>
    <row r="61" spans="1:18" s="4" customFormat="1" ht="20.100000000000001" customHeight="1" x14ac:dyDescent="0.25">
      <c r="A61" s="29">
        <v>15</v>
      </c>
      <c r="B61" s="2"/>
      <c r="C61" s="155"/>
      <c r="D61" s="155"/>
      <c r="E61" s="59"/>
      <c r="F61" s="156"/>
      <c r="G61" s="156"/>
      <c r="H61" s="156"/>
      <c r="L61" s="6"/>
      <c r="N61" s="6"/>
      <c r="R61" s="6"/>
    </row>
    <row r="62" spans="1:18" s="4" customFormat="1" ht="20.100000000000001" customHeight="1" x14ac:dyDescent="0.25">
      <c r="A62" s="29">
        <v>16</v>
      </c>
      <c r="B62" s="2"/>
      <c r="C62" s="155"/>
      <c r="D62" s="155"/>
      <c r="E62" s="59"/>
      <c r="F62" s="156"/>
      <c r="G62" s="156"/>
      <c r="H62" s="156"/>
      <c r="L62" s="6"/>
      <c r="N62" s="6"/>
      <c r="R62" s="6"/>
    </row>
    <row r="63" spans="1:18" s="4" customFormat="1" ht="20.100000000000001" customHeight="1" x14ac:dyDescent="0.25">
      <c r="A63" s="29">
        <v>17</v>
      </c>
      <c r="B63" s="2"/>
      <c r="C63" s="155"/>
      <c r="D63" s="155"/>
      <c r="E63" s="59"/>
      <c r="F63" s="156"/>
      <c r="G63" s="156"/>
      <c r="H63" s="156"/>
      <c r="L63" s="6"/>
      <c r="N63" s="6"/>
      <c r="R63" s="6"/>
    </row>
    <row r="64" spans="1:18" s="4" customFormat="1" ht="20.100000000000001" customHeight="1" x14ac:dyDescent="0.25">
      <c r="A64" s="29">
        <v>18</v>
      </c>
      <c r="B64" s="2"/>
      <c r="C64" s="155"/>
      <c r="D64" s="155"/>
      <c r="E64" s="59"/>
      <c r="F64" s="156"/>
      <c r="G64" s="156"/>
      <c r="H64" s="156"/>
      <c r="L64" s="6"/>
      <c r="N64" s="6"/>
      <c r="R64" s="6"/>
    </row>
    <row r="65" spans="1:18" s="4" customFormat="1" ht="20.100000000000001" customHeight="1" x14ac:dyDescent="0.25">
      <c r="A65" s="29">
        <v>19</v>
      </c>
      <c r="B65" s="2"/>
      <c r="C65" s="155"/>
      <c r="D65" s="155"/>
      <c r="E65" s="59"/>
      <c r="F65" s="156"/>
      <c r="G65" s="156"/>
      <c r="H65" s="156"/>
      <c r="L65" s="6"/>
      <c r="N65" s="6"/>
      <c r="R65" s="6"/>
    </row>
    <row r="66" spans="1:18" s="4" customFormat="1" ht="20.100000000000001" customHeight="1" x14ac:dyDescent="0.25">
      <c r="A66" s="29">
        <v>20</v>
      </c>
      <c r="B66" s="2"/>
      <c r="C66" s="155"/>
      <c r="D66" s="155"/>
      <c r="E66" s="59"/>
      <c r="F66" s="160"/>
      <c r="G66" s="160"/>
      <c r="H66" s="160"/>
      <c r="L66" s="6"/>
      <c r="N66" s="6"/>
      <c r="R66" s="6"/>
    </row>
    <row r="67" spans="1:18" s="4" customFormat="1" ht="3.95" customHeight="1" x14ac:dyDescent="0.25">
      <c r="A67" s="161"/>
      <c r="B67" s="162"/>
      <c r="C67" s="162"/>
      <c r="D67" s="163"/>
      <c r="E67" s="60"/>
      <c r="F67" s="60"/>
      <c r="G67" s="60"/>
      <c r="H67" s="61"/>
      <c r="L67" s="6"/>
      <c r="N67" s="6"/>
      <c r="R67" s="6"/>
    </row>
    <row r="68" spans="1:18" s="4" customFormat="1" ht="20.100000000000001" customHeight="1" x14ac:dyDescent="0.25">
      <c r="A68" s="52" t="s">
        <v>28</v>
      </c>
      <c r="B68" s="53">
        <f>SUM(B47:B66)</f>
        <v>0</v>
      </c>
      <c r="C68" s="159"/>
      <c r="D68" s="159"/>
      <c r="E68" s="62"/>
      <c r="L68" s="6"/>
      <c r="N68" s="6"/>
      <c r="R68" s="6"/>
    </row>
    <row r="69" spans="1:18" s="4" customFormat="1" ht="20.100000000000001" customHeight="1" x14ac:dyDescent="0.25">
      <c r="A69" s="44"/>
      <c r="B69" s="44"/>
      <c r="C69" s="44"/>
      <c r="D69" s="44"/>
      <c r="E69" s="44"/>
      <c r="F69" s="44"/>
      <c r="G69" s="44"/>
      <c r="H69" s="44"/>
      <c r="L69" s="6"/>
      <c r="N69" s="6"/>
      <c r="R69" s="6"/>
    </row>
    <row r="70" spans="1:18" s="4" customFormat="1" ht="15" x14ac:dyDescent="0.25">
      <c r="A70" s="54"/>
      <c r="L70" s="6"/>
      <c r="N70" s="6"/>
      <c r="R70" s="6"/>
    </row>
    <row r="71" spans="1:18" s="4" customFormat="1" ht="15.75" x14ac:dyDescent="0.25">
      <c r="A71" s="23"/>
      <c r="H71" s="50"/>
      <c r="L71" s="6"/>
      <c r="N71" s="6"/>
      <c r="R71" s="6"/>
    </row>
    <row r="72" spans="1:18" s="4" customFormat="1" ht="15.75" x14ac:dyDescent="0.25">
      <c r="A72" s="55"/>
      <c r="H72" s="51"/>
      <c r="L72" s="6"/>
      <c r="N72" s="6"/>
      <c r="R72" s="6"/>
    </row>
    <row r="73" spans="1:18" s="4" customFormat="1" ht="15" x14ac:dyDescent="0.25">
      <c r="L73" s="6"/>
      <c r="N73" s="6"/>
      <c r="R73" s="6"/>
    </row>
    <row r="74" spans="1:18" s="4" customFormat="1" ht="15" x14ac:dyDescent="0.25">
      <c r="L74" s="6"/>
      <c r="N74" s="6"/>
      <c r="R74" s="6"/>
    </row>
    <row r="75" spans="1:18" s="4" customFormat="1" ht="15" x14ac:dyDescent="0.25">
      <c r="L75" s="6"/>
      <c r="N75" s="6"/>
      <c r="R75" s="6"/>
    </row>
    <row r="76" spans="1:18" s="4" customFormat="1" ht="15" x14ac:dyDescent="0.25">
      <c r="L76" s="6"/>
      <c r="N76" s="6"/>
      <c r="R76" s="6"/>
    </row>
    <row r="77" spans="1:18" s="4" customFormat="1" ht="15" x14ac:dyDescent="0.25">
      <c r="L77" s="6"/>
      <c r="N77" s="6"/>
      <c r="R77" s="6"/>
    </row>
    <row r="78" spans="1:18" s="4" customFormat="1" ht="15" x14ac:dyDescent="0.25">
      <c r="L78" s="6"/>
      <c r="N78" s="6"/>
      <c r="R78" s="6"/>
    </row>
    <row r="79" spans="1:18" s="4" customFormat="1" ht="15" x14ac:dyDescent="0.25">
      <c r="L79" s="6"/>
      <c r="N79" s="6"/>
      <c r="R79" s="6"/>
    </row>
    <row r="80" spans="1:18" s="4" customFormat="1" ht="15" x14ac:dyDescent="0.25">
      <c r="L80" s="6"/>
      <c r="N80" s="6"/>
      <c r="R80" s="6"/>
    </row>
    <row r="81" spans="12:18" s="4" customFormat="1" ht="15" x14ac:dyDescent="0.25">
      <c r="L81" s="6"/>
      <c r="N81" s="6"/>
      <c r="R81" s="6"/>
    </row>
    <row r="82" spans="12:18" s="4" customFormat="1" ht="15" x14ac:dyDescent="0.25">
      <c r="L82" s="6"/>
      <c r="N82" s="6"/>
      <c r="R82" s="6"/>
    </row>
    <row r="83" spans="12:18" s="4" customFormat="1" ht="15" x14ac:dyDescent="0.25">
      <c r="L83" s="6"/>
      <c r="N83" s="6"/>
      <c r="R83" s="6"/>
    </row>
    <row r="84" spans="12:18" s="4" customFormat="1" ht="15" x14ac:dyDescent="0.25">
      <c r="L84" s="6"/>
      <c r="N84" s="6"/>
      <c r="R84" s="6"/>
    </row>
    <row r="85" spans="12:18" s="4" customFormat="1" ht="15" x14ac:dyDescent="0.25">
      <c r="L85" s="6"/>
      <c r="N85" s="6"/>
      <c r="R85" s="6"/>
    </row>
    <row r="86" spans="12:18" s="4" customFormat="1" ht="15" x14ac:dyDescent="0.25">
      <c r="L86" s="6"/>
      <c r="N86" s="6"/>
      <c r="R86" s="6"/>
    </row>
    <row r="87" spans="12:18" s="4" customFormat="1" ht="15" x14ac:dyDescent="0.25">
      <c r="L87" s="6"/>
      <c r="N87" s="6"/>
      <c r="R87" s="6"/>
    </row>
    <row r="88" spans="12:18" s="4" customFormat="1" ht="15" x14ac:dyDescent="0.25">
      <c r="L88" s="6"/>
      <c r="N88" s="6"/>
      <c r="R88" s="6"/>
    </row>
    <row r="89" spans="12:18" s="4" customFormat="1" ht="15" x14ac:dyDescent="0.25">
      <c r="L89" s="6"/>
      <c r="N89" s="6"/>
      <c r="R89" s="6"/>
    </row>
    <row r="90" spans="12:18" s="4" customFormat="1" ht="15" x14ac:dyDescent="0.25">
      <c r="L90" s="6"/>
      <c r="N90" s="6"/>
      <c r="R90" s="6"/>
    </row>
    <row r="91" spans="12:18" s="4" customFormat="1" ht="15" x14ac:dyDescent="0.25">
      <c r="L91" s="6"/>
      <c r="N91" s="6"/>
      <c r="R91" s="6"/>
    </row>
    <row r="92" spans="12:18" s="4" customFormat="1" ht="15" x14ac:dyDescent="0.25">
      <c r="L92" s="6"/>
      <c r="N92" s="6"/>
      <c r="R92" s="6"/>
    </row>
    <row r="93" spans="12:18" s="4" customFormat="1" ht="15" x14ac:dyDescent="0.25">
      <c r="L93" s="6"/>
      <c r="N93" s="6"/>
      <c r="R93" s="6"/>
    </row>
    <row r="94" spans="12:18" s="4" customFormat="1" ht="15" x14ac:dyDescent="0.25">
      <c r="L94" s="6"/>
      <c r="N94" s="6"/>
      <c r="R94" s="6"/>
    </row>
    <row r="95" spans="12:18" s="4" customFormat="1" ht="15" x14ac:dyDescent="0.25">
      <c r="L95" s="6"/>
      <c r="N95" s="6"/>
      <c r="R95" s="6"/>
    </row>
    <row r="96" spans="12:18" s="4" customFormat="1" ht="15" x14ac:dyDescent="0.25">
      <c r="L96" s="6"/>
      <c r="N96" s="6"/>
      <c r="R96" s="6"/>
    </row>
    <row r="97" spans="12:18" s="4" customFormat="1" ht="15" x14ac:dyDescent="0.25">
      <c r="L97" s="6"/>
      <c r="N97" s="6"/>
      <c r="R97" s="6"/>
    </row>
    <row r="98" spans="12:18" s="4" customFormat="1" ht="15" x14ac:dyDescent="0.25">
      <c r="L98" s="6"/>
      <c r="N98" s="6"/>
      <c r="R98" s="6"/>
    </row>
    <row r="99" spans="12:18" s="4" customFormat="1" ht="15" x14ac:dyDescent="0.25">
      <c r="L99" s="6"/>
      <c r="N99" s="6"/>
      <c r="R99" s="6"/>
    </row>
    <row r="100" spans="12:18" s="4" customFormat="1" ht="15" x14ac:dyDescent="0.25">
      <c r="L100" s="6"/>
      <c r="N100" s="6"/>
      <c r="R100" s="6"/>
    </row>
    <row r="101" spans="12:18" s="4" customFormat="1" ht="15" x14ac:dyDescent="0.25">
      <c r="L101" s="6"/>
      <c r="N101" s="6"/>
      <c r="R101" s="6"/>
    </row>
    <row r="102" spans="12:18" s="4" customFormat="1" ht="15" x14ac:dyDescent="0.25">
      <c r="L102" s="6"/>
      <c r="N102" s="6"/>
      <c r="R102" s="6"/>
    </row>
    <row r="103" spans="12:18" s="4" customFormat="1" ht="15" x14ac:dyDescent="0.25">
      <c r="L103" s="6"/>
      <c r="N103" s="6"/>
      <c r="R103" s="6"/>
    </row>
    <row r="104" spans="12:18" s="4" customFormat="1" ht="15" x14ac:dyDescent="0.25">
      <c r="L104" s="6"/>
      <c r="N104" s="6"/>
      <c r="R104" s="6"/>
    </row>
    <row r="105" spans="12:18" s="4" customFormat="1" ht="15" x14ac:dyDescent="0.25"/>
    <row r="106" spans="12:18" s="4" customFormat="1" ht="15" x14ac:dyDescent="0.25"/>
    <row r="107" spans="12:18" s="4" customFormat="1" ht="15" x14ac:dyDescent="0.25"/>
  </sheetData>
  <sheetProtection algorithmName="SHA-512" hashValue="8CLtc6tB9WmftT0UUVKB1f6B35roIzvICCLBar1vxGJN1LNIEIGmobuVpNmT6l+TrKFshPeW59bGn3GKB58v+g==" saltValue="2spZLCth0VTsxZ82ra6E5g==" spinCount="100000" sheet="1" formatColumns="0" formatRows="0" selectLockedCells="1" autoFilter="0"/>
  <mergeCells count="101">
    <mergeCell ref="F1:H1"/>
    <mergeCell ref="E8:E9"/>
    <mergeCell ref="F8:H9"/>
    <mergeCell ref="F2:H2"/>
    <mergeCell ref="F3:H3"/>
    <mergeCell ref="F4:H4"/>
    <mergeCell ref="C65:D65"/>
    <mergeCell ref="F65:H65"/>
    <mergeCell ref="C66:D66"/>
    <mergeCell ref="C59:D59"/>
    <mergeCell ref="F59:H59"/>
    <mergeCell ref="C60:D60"/>
    <mergeCell ref="F60:H60"/>
    <mergeCell ref="C61:D61"/>
    <mergeCell ref="F61:H61"/>
    <mergeCell ref="C56:D56"/>
    <mergeCell ref="F56:H56"/>
    <mergeCell ref="C57:D57"/>
    <mergeCell ref="F57:H57"/>
    <mergeCell ref="C58:D58"/>
    <mergeCell ref="F58:H58"/>
    <mergeCell ref="C53:D53"/>
    <mergeCell ref="F53:H53"/>
    <mergeCell ref="C54:D54"/>
    <mergeCell ref="C68:D68"/>
    <mergeCell ref="F66:H66"/>
    <mergeCell ref="A67:D67"/>
    <mergeCell ref="C62:D62"/>
    <mergeCell ref="F62:H62"/>
    <mergeCell ref="C63:D63"/>
    <mergeCell ref="F63:H63"/>
    <mergeCell ref="C64:D64"/>
    <mergeCell ref="F64:H64"/>
    <mergeCell ref="F54:H54"/>
    <mergeCell ref="C55:D55"/>
    <mergeCell ref="F55:H55"/>
    <mergeCell ref="C50:D50"/>
    <mergeCell ref="F50:H50"/>
    <mergeCell ref="C51:D51"/>
    <mergeCell ref="F51:H51"/>
    <mergeCell ref="C52:D52"/>
    <mergeCell ref="F52:H52"/>
    <mergeCell ref="C47:D47"/>
    <mergeCell ref="F47:H47"/>
    <mergeCell ref="C48:D48"/>
    <mergeCell ref="F48:H48"/>
    <mergeCell ref="C49:D49"/>
    <mergeCell ref="F49:H49"/>
    <mergeCell ref="B40:C40"/>
    <mergeCell ref="B41:C41"/>
    <mergeCell ref="A43:C43"/>
    <mergeCell ref="E45:H45"/>
    <mergeCell ref="C46:D46"/>
    <mergeCell ref="F46:H46"/>
    <mergeCell ref="A45:D45"/>
    <mergeCell ref="B34:C34"/>
    <mergeCell ref="B35:C35"/>
    <mergeCell ref="B36:C36"/>
    <mergeCell ref="B37:C37"/>
    <mergeCell ref="B38:C38"/>
    <mergeCell ref="B39:C39"/>
    <mergeCell ref="B28:C28"/>
    <mergeCell ref="B29:C29"/>
    <mergeCell ref="B30:C30"/>
    <mergeCell ref="B31:C31"/>
    <mergeCell ref="B32:C32"/>
    <mergeCell ref="B33:C33"/>
    <mergeCell ref="B23:C23"/>
    <mergeCell ref="B24:C24"/>
    <mergeCell ref="B25:C25"/>
    <mergeCell ref="B26:C26"/>
    <mergeCell ref="A27:H27"/>
    <mergeCell ref="B17:C17"/>
    <mergeCell ref="B18:C18"/>
    <mergeCell ref="B19:C19"/>
    <mergeCell ref="B20:C20"/>
    <mergeCell ref="B21:C21"/>
    <mergeCell ref="B22:C22"/>
    <mergeCell ref="A12:H12"/>
    <mergeCell ref="AF12:AG12"/>
    <mergeCell ref="B13:C13"/>
    <mergeCell ref="B14:C14"/>
    <mergeCell ref="B15:C15"/>
    <mergeCell ref="B16:C16"/>
    <mergeCell ref="A10:B10"/>
    <mergeCell ref="C10:D10"/>
    <mergeCell ref="F10:H10"/>
    <mergeCell ref="A11:B11"/>
    <mergeCell ref="C11:D11"/>
    <mergeCell ref="A8:B8"/>
    <mergeCell ref="C8:D8"/>
    <mergeCell ref="A9:B9"/>
    <mergeCell ref="C9:D9"/>
    <mergeCell ref="F11:H11"/>
    <mergeCell ref="C5:F5"/>
    <mergeCell ref="G5:H5"/>
    <mergeCell ref="A6:D6"/>
    <mergeCell ref="E6:H6"/>
    <mergeCell ref="A7:B7"/>
    <mergeCell ref="C7:D7"/>
    <mergeCell ref="E7:H7"/>
  </mergeCells>
  <conditionalFormatting sqref="A10:A11 B47:C47 B48:B66">
    <cfRule type="cellIs" priority="34" stopIfTrue="1" operator="notEqual">
      <formula>0</formula>
    </cfRule>
  </conditionalFormatting>
  <conditionalFormatting sqref="A10:A11 B47:C47 B48:B66">
    <cfRule type="cellIs" dxfId="260" priority="33" stopIfTrue="1" operator="equal">
      <formula>0</formula>
    </cfRule>
  </conditionalFormatting>
  <conditionalFormatting sqref="A10:A11">
    <cfRule type="cellIs" dxfId="259" priority="32" operator="equal">
      <formula>#REF!</formula>
    </cfRule>
  </conditionalFormatting>
  <conditionalFormatting sqref="G5">
    <cfRule type="cellIs" dxfId="258" priority="28" stopIfTrue="1" operator="equal">
      <formula>0</formula>
    </cfRule>
  </conditionalFormatting>
  <conditionalFormatting sqref="C7">
    <cfRule type="cellIs" dxfId="257" priority="18" stopIfTrue="1" operator="equal">
      <formula>0</formula>
    </cfRule>
  </conditionalFormatting>
  <conditionalFormatting sqref="C8:C9">
    <cfRule type="cellIs" dxfId="256" priority="15" stopIfTrue="1" operator="equal">
      <formula>0</formula>
    </cfRule>
  </conditionalFormatting>
  <conditionalFormatting sqref="C48:C66">
    <cfRule type="cellIs" priority="22" stopIfTrue="1" operator="notEqual">
      <formula>0</formula>
    </cfRule>
  </conditionalFormatting>
  <conditionalFormatting sqref="C48:C66">
    <cfRule type="cellIs" dxfId="255" priority="21" stopIfTrue="1" operator="equal">
      <formula>0</formula>
    </cfRule>
  </conditionalFormatting>
  <conditionalFormatting sqref="D14">
    <cfRule type="cellIs" priority="14" stopIfTrue="1" operator="notEqual">
      <formula>0</formula>
    </cfRule>
  </conditionalFormatting>
  <conditionalFormatting sqref="D14">
    <cfRule type="cellIs" dxfId="254" priority="13" stopIfTrue="1" operator="equal">
      <formula>0</formula>
    </cfRule>
  </conditionalFormatting>
  <conditionalFormatting sqref="D15:F25">
    <cfRule type="cellIs" dxfId="253" priority="11" stopIfTrue="1" operator="equal">
      <formula>""</formula>
    </cfRule>
  </conditionalFormatting>
  <conditionalFormatting sqref="E14:F14">
    <cfRule type="cellIs" priority="10" stopIfTrue="1" operator="notEqual">
      <formula>0</formula>
    </cfRule>
  </conditionalFormatting>
  <conditionalFormatting sqref="E14:F14">
    <cfRule type="cellIs" dxfId="252" priority="9" stopIfTrue="1" operator="equal">
      <formula>0</formula>
    </cfRule>
  </conditionalFormatting>
  <conditionalFormatting sqref="D29">
    <cfRule type="cellIs" priority="8" stopIfTrue="1" operator="notEqual">
      <formula>0</formula>
    </cfRule>
  </conditionalFormatting>
  <conditionalFormatting sqref="D29">
    <cfRule type="cellIs" dxfId="251" priority="7" stopIfTrue="1" operator="equal">
      <formula>0</formula>
    </cfRule>
  </conditionalFormatting>
  <conditionalFormatting sqref="D30:F40">
    <cfRule type="cellIs" priority="6" stopIfTrue="1" operator="notEqual">
      <formula>0</formula>
    </cfRule>
  </conditionalFormatting>
  <conditionalFormatting sqref="D30:F40">
    <cfRule type="cellIs" dxfId="250" priority="5" stopIfTrue="1" operator="equal">
      <formula>""</formula>
    </cfRule>
  </conditionalFormatting>
  <conditionalFormatting sqref="E29:F29">
    <cfRule type="cellIs" priority="4" stopIfTrue="1" operator="notEqual">
      <formula>0</formula>
    </cfRule>
  </conditionalFormatting>
  <conditionalFormatting sqref="E29:F29">
    <cfRule type="cellIs" dxfId="249" priority="3" stopIfTrue="1" operator="equal">
      <formula>0</formula>
    </cfRule>
  </conditionalFormatting>
  <conditionalFormatting sqref="D4">
    <cfRule type="cellIs" dxfId="248" priority="2" stopIfTrue="1" operator="equal">
      <formula>0</formula>
    </cfRule>
  </conditionalFormatting>
  <conditionalFormatting sqref="F4">
    <cfRule type="cellIs" dxfId="247" priority="1" stopIfTrue="1" operator="equal">
      <formula>0</formula>
    </cfRule>
  </conditionalFormatting>
  <dataValidations disablePrompts="1" count="1">
    <dataValidation type="list" allowBlank="1" showInputMessage="1" showErrorMessage="1" sqref="C7:D7" xr:uid="{77B345D2-9913-4FB0-9FC0-AA7E70E6C5CE}">
      <formula1>"1,2,3,4,5,6,7,8,9,10"</formula1>
    </dataValidation>
  </dataValidations>
  <hyperlinks>
    <hyperlink ref="AF4" location="Instructions!A8" display="Instructions" xr:uid="{E97B14D9-43DF-4F68-9860-8290DD86A809}"/>
  </hyperlinks>
  <printOptions horizontalCentered="1"/>
  <pageMargins left="0.25" right="0.25" top="0.75" bottom="0.75" header="0.3" footer="0.3"/>
  <pageSetup scale="18" orientation="portrait" r:id="rId1"/>
  <headerFooter alignWithMargins="0"/>
  <ignoredErrors>
    <ignoredError sqref="D4"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63859-C93F-453E-8E1B-60E9147A8F8F}">
  <sheetPr>
    <tabColor theme="8" tint="0.59999389629810485"/>
    <pageSetUpPr fitToPage="1"/>
  </sheetPr>
  <dimension ref="A1:BE107"/>
  <sheetViews>
    <sheetView showGridLines="0" zoomScale="75" zoomScaleNormal="75" zoomScaleSheetLayoutView="70" workbookViewId="0">
      <selection activeCell="F4" sqref="F4:H4"/>
    </sheetView>
  </sheetViews>
  <sheetFormatPr defaultColWidth="9.140625" defaultRowHeight="14.25" x14ac:dyDescent="0.25"/>
  <cols>
    <col min="1" max="1" width="14.7109375" style="14" customWidth="1"/>
    <col min="2" max="2" width="19.7109375" style="14" customWidth="1"/>
    <col min="3" max="3" width="29.7109375" style="14" customWidth="1"/>
    <col min="4" max="4" width="23.7109375" style="14" customWidth="1"/>
    <col min="5" max="5" width="25.5703125" style="14" customWidth="1"/>
    <col min="6" max="6" width="23.85546875" style="14" customWidth="1"/>
    <col min="7" max="7" width="23.7109375" style="14" customWidth="1"/>
    <col min="8" max="8" width="18.85546875" style="14" customWidth="1"/>
    <col min="9" max="9" width="9.140625" style="14" customWidth="1"/>
    <col min="10" max="10" width="17.7109375" style="14" customWidth="1"/>
    <col min="11" max="11" width="33.28515625" style="14" customWidth="1"/>
    <col min="12" max="12" width="15.85546875" style="14" customWidth="1"/>
    <col min="13" max="13" width="15.7109375" style="14" customWidth="1"/>
    <col min="14" max="14" width="15.85546875" style="14" customWidth="1"/>
    <col min="15" max="15" width="10.7109375" style="14" customWidth="1"/>
    <col min="16" max="16" width="15.85546875" style="14" customWidth="1"/>
    <col min="17" max="17" width="30.28515625" style="14" customWidth="1"/>
    <col min="18" max="18" width="13.5703125" style="14" customWidth="1"/>
    <col min="19" max="19" width="10.7109375" style="14" customWidth="1"/>
    <col min="20" max="20" width="10.5703125" style="14" customWidth="1"/>
    <col min="21" max="22" width="10.7109375" style="14" customWidth="1"/>
    <col min="23" max="23" width="19.28515625" style="14" customWidth="1"/>
    <col min="24" max="24" width="10.7109375" style="14" customWidth="1"/>
    <col min="25" max="31" width="9.140625" style="14" customWidth="1"/>
    <col min="32" max="32" width="20.42578125" style="14" bestFit="1" customWidth="1"/>
    <col min="33" max="33" width="21.28515625" style="14" customWidth="1"/>
    <col min="34" max="16384" width="9.140625" style="14"/>
  </cols>
  <sheetData>
    <row r="1" spans="1:57" ht="27" customHeight="1" x14ac:dyDescent="0.25">
      <c r="E1" s="5" t="s">
        <v>9</v>
      </c>
      <c r="F1" s="164" t="str">
        <f>IF(('Contract Roll-up'!F1)="","",'Contract Roll-up'!F1)</f>
        <v/>
      </c>
      <c r="G1" s="165"/>
      <c r="H1" s="166"/>
    </row>
    <row r="2" spans="1:57" ht="27" customHeight="1" x14ac:dyDescent="0.25">
      <c r="E2" s="5" t="s">
        <v>10</v>
      </c>
      <c r="F2" s="164" t="str">
        <f>IF(('Contract Roll-up'!F2)="","",'Contract Roll-up'!F2)</f>
        <v/>
      </c>
      <c r="G2" s="165"/>
      <c r="H2" s="166"/>
    </row>
    <row r="3" spans="1:57" ht="27" customHeight="1" x14ac:dyDescent="0.25">
      <c r="E3" s="5" t="s">
        <v>11</v>
      </c>
      <c r="F3" s="164" t="str">
        <f>IF(('Contract Roll-up'!F3)="","",'Contract Roll-up'!F3)</f>
        <v/>
      </c>
      <c r="G3" s="165"/>
      <c r="H3" s="166"/>
      <c r="J3" s="9"/>
      <c r="K3" s="10" t="s">
        <v>41</v>
      </c>
    </row>
    <row r="4" spans="1:57" s="4" customFormat="1" ht="27" customHeight="1" x14ac:dyDescent="0.25">
      <c r="C4" s="11" t="s">
        <v>8</v>
      </c>
      <c r="D4" s="72" t="str">
        <f>IF(('Contract Roll-up'!D4)="","",'Contract Roll-up'!D4)</f>
        <v/>
      </c>
      <c r="E4" s="5" t="s">
        <v>52</v>
      </c>
      <c r="F4" s="102"/>
      <c r="G4" s="103"/>
      <c r="H4" s="104"/>
      <c r="L4" s="6"/>
      <c r="N4" s="6"/>
      <c r="R4" s="6"/>
      <c r="AA4" s="4">
        <v>4</v>
      </c>
      <c r="AF4" s="12" t="s">
        <v>0</v>
      </c>
      <c r="AG4" s="8" t="s">
        <v>1</v>
      </c>
    </row>
    <row r="5" spans="1:57" s="4" customFormat="1" ht="27" customHeight="1" x14ac:dyDescent="0.25">
      <c r="A5" s="13"/>
      <c r="C5" s="135" t="s">
        <v>29</v>
      </c>
      <c r="D5" s="136"/>
      <c r="E5" s="136"/>
      <c r="F5" s="136"/>
      <c r="G5" s="150"/>
      <c r="H5" s="150"/>
      <c r="L5" s="6"/>
      <c r="N5" s="6"/>
      <c r="R5" s="6"/>
      <c r="AA5" s="4">
        <v>5</v>
      </c>
    </row>
    <row r="6" spans="1:57" ht="21.95" customHeight="1" x14ac:dyDescent="0.25">
      <c r="A6" s="132" t="s">
        <v>30</v>
      </c>
      <c r="B6" s="133"/>
      <c r="C6" s="133"/>
      <c r="D6" s="134"/>
      <c r="E6" s="129" t="str">
        <f>IF('Contract Roll-up'!D3="HUB","Work Authorization HUB Status","Work Authorization DBE Status")</f>
        <v>Work Authorization DBE Status</v>
      </c>
      <c r="F6" s="130"/>
      <c r="G6" s="130"/>
      <c r="H6" s="131"/>
      <c r="J6" s="4"/>
      <c r="K6" s="15"/>
      <c r="L6" s="15"/>
      <c r="M6" s="15"/>
      <c r="N6" s="15"/>
      <c r="O6" s="15"/>
      <c r="P6" s="15"/>
      <c r="Q6" s="15"/>
      <c r="R6" s="15"/>
      <c r="S6" s="15"/>
      <c r="T6" s="15"/>
      <c r="U6" s="15"/>
      <c r="V6" s="15"/>
    </row>
    <row r="7" spans="1:57" s="4" customFormat="1" ht="19.5" customHeight="1" x14ac:dyDescent="0.25">
      <c r="A7" s="114" t="s">
        <v>31</v>
      </c>
      <c r="B7" s="115"/>
      <c r="C7" s="151">
        <v>2</v>
      </c>
      <c r="D7" s="152"/>
      <c r="E7" s="126" t="s">
        <v>35</v>
      </c>
      <c r="F7" s="127"/>
      <c r="G7" s="127"/>
      <c r="H7" s="128"/>
      <c r="L7" s="6"/>
      <c r="N7" s="6"/>
      <c r="R7" s="6"/>
      <c r="AA7" s="4" t="s">
        <v>2</v>
      </c>
    </row>
    <row r="8" spans="1:57" s="4" customFormat="1" ht="20.25" customHeight="1" x14ac:dyDescent="0.25">
      <c r="A8" s="110" t="s">
        <v>32</v>
      </c>
      <c r="B8" s="111"/>
      <c r="C8" s="99"/>
      <c r="D8" s="101"/>
      <c r="E8" s="167" t="str">
        <f>IF('Contract Roll-up'!D3="HUB","Total HUB Amount 
       Committed","Total DBE Amount 
       Committed")</f>
        <v>Total DBE Amount 
       Committed</v>
      </c>
      <c r="F8" s="169" t="str">
        <f>IF(D26=0,"",D26)</f>
        <v/>
      </c>
      <c r="G8" s="170"/>
      <c r="H8" s="171"/>
      <c r="L8" s="6"/>
      <c r="N8" s="6"/>
      <c r="R8" s="6"/>
      <c r="AA8" s="4" t="s">
        <v>3</v>
      </c>
    </row>
    <row r="9" spans="1:57" s="4" customFormat="1" ht="20.100000000000001" customHeight="1" x14ac:dyDescent="0.25">
      <c r="A9" s="110" t="s">
        <v>33</v>
      </c>
      <c r="B9" s="111"/>
      <c r="C9" s="116"/>
      <c r="D9" s="117"/>
      <c r="E9" s="168"/>
      <c r="F9" s="172"/>
      <c r="G9" s="173"/>
      <c r="H9" s="174"/>
      <c r="L9" s="6"/>
      <c r="N9" s="6"/>
      <c r="R9" s="6"/>
      <c r="AA9" s="4" t="s">
        <v>4</v>
      </c>
    </row>
    <row r="10" spans="1:57" s="4" customFormat="1" ht="30" customHeight="1" x14ac:dyDescent="0.25">
      <c r="A10" s="125" t="s">
        <v>34</v>
      </c>
      <c r="B10" s="125"/>
      <c r="C10" s="97">
        <f>B68</f>
        <v>0</v>
      </c>
      <c r="D10" s="98"/>
      <c r="E10" s="16" t="str">
        <f>IF('Contract Roll-up'!D3="HUB","HUB % Committed 
        to Date","DBE % Committed 
        to Date")</f>
        <v>DBE % Committed 
        to Date</v>
      </c>
      <c r="F10" s="149" t="str">
        <f>IF(C9="","",D26/C11)</f>
        <v/>
      </c>
      <c r="G10" s="149"/>
      <c r="H10" s="149"/>
      <c r="L10" s="6"/>
      <c r="N10" s="6"/>
      <c r="R10" s="6"/>
      <c r="AA10" s="4" t="s">
        <v>5</v>
      </c>
    </row>
    <row r="11" spans="1:57" s="4" customFormat="1" ht="19.5" customHeight="1" x14ac:dyDescent="0.2">
      <c r="A11" s="96" t="s">
        <v>51</v>
      </c>
      <c r="B11" s="96"/>
      <c r="C11" s="97">
        <f>C9+C10</f>
        <v>0</v>
      </c>
      <c r="D11" s="98"/>
      <c r="E11" s="16" t="str">
        <f>IF('Contract Roll-up'!D3="HUB","HUB % Paid to Date","DBE % Paid to Date")</f>
        <v>DBE % Paid to Date</v>
      </c>
      <c r="F11" s="149" t="str">
        <f>IF(C9="","",G26/C11)</f>
        <v/>
      </c>
      <c r="G11" s="149"/>
      <c r="H11" s="149"/>
      <c r="I11" s="17"/>
      <c r="J11" s="18"/>
      <c r="K11" s="18"/>
      <c r="L11" s="19"/>
      <c r="M11" s="18"/>
      <c r="N11" s="19"/>
      <c r="O11" s="18"/>
      <c r="P11" s="18"/>
      <c r="Q11" s="18"/>
      <c r="R11" s="19"/>
      <c r="S11" s="18"/>
      <c r="T11" s="18"/>
      <c r="U11" s="18"/>
      <c r="V11" s="18"/>
      <c r="W11" s="18"/>
      <c r="X11" s="18"/>
      <c r="Y11" s="18"/>
      <c r="Z11" s="18"/>
      <c r="AA11" s="18"/>
      <c r="AB11" s="18"/>
      <c r="AC11" s="18"/>
      <c r="AD11" s="18"/>
      <c r="AE11" s="18"/>
      <c r="AF11" s="18"/>
      <c r="AG11" s="18"/>
      <c r="AH11" s="18"/>
      <c r="AI11" s="18"/>
      <c r="AJ11" s="18"/>
      <c r="AK11" s="18"/>
    </row>
    <row r="12" spans="1:57" s="20" customFormat="1" ht="21.95" customHeight="1" thickBot="1" x14ac:dyDescent="0.3">
      <c r="A12" s="132" t="s">
        <v>36</v>
      </c>
      <c r="B12" s="133"/>
      <c r="C12" s="133"/>
      <c r="D12" s="133"/>
      <c r="E12" s="133"/>
      <c r="F12" s="133"/>
      <c r="G12" s="133"/>
      <c r="H12" s="134"/>
      <c r="L12" s="21"/>
      <c r="N12" s="21"/>
      <c r="R12" s="21"/>
      <c r="AF12" s="153"/>
      <c r="AG12" s="154"/>
    </row>
    <row r="13" spans="1:57" s="4" customFormat="1" ht="63" customHeight="1" thickBot="1" x14ac:dyDescent="0.3">
      <c r="A13" s="22" t="s">
        <v>6</v>
      </c>
      <c r="B13" s="137" t="str">
        <f>'Contract Roll-up'!B13</f>
        <v>Subproviders Name: DBE only 
(Enter Alphabetically)</v>
      </c>
      <c r="C13" s="138"/>
      <c r="D13" s="22" t="s">
        <v>38</v>
      </c>
      <c r="E13" s="22" t="s">
        <v>21</v>
      </c>
      <c r="F13" s="22" t="s">
        <v>13</v>
      </c>
      <c r="G13" s="22" t="s">
        <v>22</v>
      </c>
      <c r="H13" s="22" t="s">
        <v>12</v>
      </c>
      <c r="J13" s="23"/>
      <c r="K13" s="24"/>
      <c r="L13" s="25"/>
      <c r="M13" s="24"/>
      <c r="N13" s="24"/>
      <c r="O13" s="24"/>
      <c r="P13" s="24"/>
      <c r="Q13" s="23"/>
      <c r="R13" s="26"/>
      <c r="S13" s="24"/>
      <c r="T13" s="24"/>
      <c r="U13" s="24"/>
      <c r="V13" s="24"/>
      <c r="W13" s="24"/>
      <c r="X13" s="24"/>
      <c r="AF13" s="27"/>
      <c r="AG13" s="28"/>
    </row>
    <row r="14" spans="1:57" s="4" customFormat="1" ht="20.100000000000001" customHeight="1" x14ac:dyDescent="0.25">
      <c r="A14" s="29">
        <v>1</v>
      </c>
      <c r="B14" s="107" t="str">
        <f>IF(('Contract Roll-up'!B14)="","",'Contract Roll-up'!B14)</f>
        <v/>
      </c>
      <c r="C14" s="109"/>
      <c r="D14" s="3"/>
      <c r="E14" s="3"/>
      <c r="F14" s="3"/>
      <c r="G14" s="49">
        <f>E14+F14</f>
        <v>0</v>
      </c>
      <c r="H14" s="31" t="str">
        <f t="shared" ref="H14:H26" si="0">IF(G14="","",IF(G14=0,"",G14/D14))</f>
        <v/>
      </c>
      <c r="I14" s="32"/>
      <c r="J14" s="33"/>
      <c r="K14" s="33"/>
      <c r="L14" s="34"/>
      <c r="M14" s="33"/>
      <c r="N14" s="33"/>
      <c r="O14" s="32"/>
      <c r="P14" s="33"/>
      <c r="R14" s="6"/>
      <c r="S14" s="33"/>
      <c r="T14" s="32"/>
      <c r="U14" s="33"/>
      <c r="V14" s="33"/>
      <c r="W14" s="32"/>
      <c r="X14" s="32"/>
      <c r="Y14" s="32"/>
      <c r="Z14" s="32"/>
      <c r="AA14" s="32"/>
      <c r="AB14" s="32"/>
      <c r="AC14" s="32"/>
      <c r="AD14" s="32"/>
      <c r="AE14" s="32"/>
      <c r="AF14" s="35"/>
      <c r="AG14" s="36"/>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row>
    <row r="15" spans="1:57" s="4" customFormat="1" ht="20.100000000000001" customHeight="1" x14ac:dyDescent="0.25">
      <c r="A15" s="29">
        <v>2</v>
      </c>
      <c r="B15" s="107" t="str">
        <f>IF(('Contract Roll-up'!B15)="","",'Contract Roll-up'!B15)</f>
        <v/>
      </c>
      <c r="C15" s="109"/>
      <c r="D15" s="3"/>
      <c r="E15" s="3"/>
      <c r="F15" s="3"/>
      <c r="G15" s="49">
        <f t="shared" ref="G15:G25" si="1">E15+F15</f>
        <v>0</v>
      </c>
      <c r="H15" s="31" t="str">
        <f t="shared" si="0"/>
        <v/>
      </c>
      <c r="I15" s="32"/>
      <c r="J15" s="33"/>
      <c r="K15" s="33"/>
      <c r="L15" s="34"/>
      <c r="M15" s="33"/>
      <c r="N15" s="33"/>
      <c r="O15" s="32"/>
      <c r="P15" s="33"/>
      <c r="R15" s="6"/>
      <c r="S15" s="33"/>
      <c r="T15" s="32"/>
      <c r="U15" s="33"/>
      <c r="V15" s="33"/>
      <c r="W15" s="32"/>
      <c r="X15" s="32"/>
      <c r="Y15" s="32"/>
      <c r="Z15" s="32"/>
      <c r="AA15" s="32"/>
      <c r="AB15" s="32"/>
      <c r="AC15" s="32"/>
      <c r="AD15" s="32"/>
      <c r="AE15" s="32"/>
      <c r="AF15" s="37"/>
      <c r="AG15" s="38"/>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row>
    <row r="16" spans="1:57" s="4" customFormat="1" ht="20.100000000000001" customHeight="1" x14ac:dyDescent="0.25">
      <c r="A16" s="29">
        <v>3</v>
      </c>
      <c r="B16" s="107" t="str">
        <f>IF(('Contract Roll-up'!B16)="","",'Contract Roll-up'!B16)</f>
        <v/>
      </c>
      <c r="C16" s="109"/>
      <c r="D16" s="3"/>
      <c r="E16" s="3"/>
      <c r="F16" s="3"/>
      <c r="G16" s="49">
        <f t="shared" si="1"/>
        <v>0</v>
      </c>
      <c r="H16" s="31" t="str">
        <f t="shared" si="0"/>
        <v/>
      </c>
      <c r="I16" s="32"/>
      <c r="J16" s="33"/>
      <c r="K16" s="33"/>
      <c r="L16" s="34"/>
      <c r="M16" s="33"/>
      <c r="N16" s="33"/>
      <c r="O16" s="32"/>
      <c r="P16" s="33"/>
      <c r="R16" s="6"/>
      <c r="S16" s="33"/>
      <c r="T16" s="32"/>
      <c r="U16" s="33"/>
      <c r="V16" s="33"/>
      <c r="W16" s="32"/>
      <c r="X16" s="32"/>
      <c r="Y16" s="32"/>
      <c r="Z16" s="32"/>
      <c r="AA16" s="32"/>
      <c r="AB16" s="32"/>
      <c r="AC16" s="32"/>
      <c r="AD16" s="32"/>
      <c r="AE16" s="32"/>
      <c r="AF16" s="37"/>
      <c r="AG16" s="38"/>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row>
    <row r="17" spans="1:57" s="4" customFormat="1" ht="20.100000000000001" customHeight="1" x14ac:dyDescent="0.25">
      <c r="A17" s="29">
        <v>4</v>
      </c>
      <c r="B17" s="107" t="str">
        <f>IF(('Contract Roll-up'!B17)="","",'Contract Roll-up'!B17)</f>
        <v/>
      </c>
      <c r="C17" s="109"/>
      <c r="D17" s="3"/>
      <c r="E17" s="3"/>
      <c r="F17" s="3"/>
      <c r="G17" s="49">
        <f t="shared" si="1"/>
        <v>0</v>
      </c>
      <c r="H17" s="31" t="str">
        <f t="shared" si="0"/>
        <v/>
      </c>
      <c r="I17" s="32"/>
      <c r="J17" s="33"/>
      <c r="K17" s="33"/>
      <c r="L17" s="34"/>
      <c r="M17" s="33"/>
      <c r="N17" s="33"/>
      <c r="O17" s="32"/>
      <c r="P17" s="33"/>
      <c r="R17" s="6"/>
      <c r="S17" s="33"/>
      <c r="T17" s="32"/>
      <c r="U17" s="33"/>
      <c r="V17" s="33"/>
      <c r="W17" s="32"/>
      <c r="X17" s="32"/>
      <c r="Y17" s="32"/>
      <c r="Z17" s="32"/>
      <c r="AA17" s="32"/>
      <c r="AB17" s="32"/>
      <c r="AC17" s="32"/>
      <c r="AD17" s="32"/>
      <c r="AE17" s="32"/>
      <c r="AF17" s="37"/>
      <c r="AG17" s="38"/>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row>
    <row r="18" spans="1:57" s="4" customFormat="1" ht="20.100000000000001" customHeight="1" x14ac:dyDescent="0.25">
      <c r="A18" s="29">
        <v>5</v>
      </c>
      <c r="B18" s="107" t="str">
        <f>IF(('Contract Roll-up'!B18)="","",'Contract Roll-up'!B18)</f>
        <v/>
      </c>
      <c r="C18" s="109"/>
      <c r="D18" s="3"/>
      <c r="E18" s="3"/>
      <c r="F18" s="3"/>
      <c r="G18" s="49">
        <f t="shared" si="1"/>
        <v>0</v>
      </c>
      <c r="H18" s="31" t="str">
        <f t="shared" si="0"/>
        <v/>
      </c>
      <c r="I18" s="32"/>
      <c r="J18" s="33"/>
      <c r="K18" s="33"/>
      <c r="L18" s="34"/>
      <c r="M18" s="33"/>
      <c r="N18" s="33"/>
      <c r="O18" s="32"/>
      <c r="P18" s="33"/>
      <c r="R18" s="6"/>
      <c r="S18" s="33"/>
      <c r="T18" s="32"/>
      <c r="U18" s="33"/>
      <c r="V18" s="33"/>
      <c r="W18" s="32"/>
      <c r="X18" s="32"/>
      <c r="Y18" s="32"/>
      <c r="Z18" s="32"/>
      <c r="AA18" s="32"/>
      <c r="AB18" s="32"/>
      <c r="AC18" s="32"/>
      <c r="AD18" s="32"/>
      <c r="AE18" s="32"/>
      <c r="AF18" s="37"/>
      <c r="AG18" s="38"/>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row>
    <row r="19" spans="1:57" s="4" customFormat="1" ht="20.100000000000001" customHeight="1" x14ac:dyDescent="0.25">
      <c r="A19" s="29">
        <v>6</v>
      </c>
      <c r="B19" s="107" t="str">
        <f>IF(('Contract Roll-up'!B19)="","",'Contract Roll-up'!B19)</f>
        <v/>
      </c>
      <c r="C19" s="109"/>
      <c r="D19" s="3"/>
      <c r="E19" s="3"/>
      <c r="F19" s="3"/>
      <c r="G19" s="49">
        <f t="shared" si="1"/>
        <v>0</v>
      </c>
      <c r="H19" s="31" t="str">
        <f t="shared" si="0"/>
        <v/>
      </c>
      <c r="I19" s="32"/>
      <c r="J19" s="33"/>
      <c r="K19" s="33"/>
      <c r="L19" s="34"/>
      <c r="M19" s="33"/>
      <c r="N19" s="33"/>
      <c r="O19" s="32"/>
      <c r="P19" s="33"/>
      <c r="R19" s="6"/>
      <c r="S19" s="33"/>
      <c r="T19" s="32"/>
      <c r="U19" s="33"/>
      <c r="V19" s="33"/>
      <c r="W19" s="32"/>
      <c r="X19" s="32"/>
      <c r="Y19" s="32"/>
      <c r="Z19" s="32"/>
      <c r="AA19" s="32"/>
      <c r="AB19" s="32"/>
      <c r="AC19" s="32"/>
      <c r="AD19" s="32"/>
      <c r="AE19" s="32"/>
      <c r="AF19" s="37"/>
      <c r="AG19" s="38"/>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row>
    <row r="20" spans="1:57" s="4" customFormat="1" ht="20.100000000000001" customHeight="1" x14ac:dyDescent="0.25">
      <c r="A20" s="29">
        <v>7</v>
      </c>
      <c r="B20" s="107" t="str">
        <f>IF(('Contract Roll-up'!B20)="","",'Contract Roll-up'!B20)</f>
        <v/>
      </c>
      <c r="C20" s="109"/>
      <c r="D20" s="3"/>
      <c r="E20" s="3"/>
      <c r="F20" s="3"/>
      <c r="G20" s="49">
        <f t="shared" si="1"/>
        <v>0</v>
      </c>
      <c r="H20" s="31" t="str">
        <f t="shared" si="0"/>
        <v/>
      </c>
      <c r="I20" s="32"/>
      <c r="J20" s="33"/>
      <c r="K20" s="33"/>
      <c r="L20" s="34"/>
      <c r="M20" s="33"/>
      <c r="N20" s="33"/>
      <c r="O20" s="32"/>
      <c r="P20" s="33"/>
      <c r="R20" s="6"/>
      <c r="S20" s="33"/>
      <c r="T20" s="32"/>
      <c r="U20" s="33"/>
      <c r="V20" s="33"/>
      <c r="W20" s="32"/>
      <c r="X20" s="32"/>
      <c r="Y20" s="32"/>
      <c r="Z20" s="32"/>
      <c r="AA20" s="32"/>
      <c r="AB20" s="32"/>
      <c r="AC20" s="32"/>
      <c r="AD20" s="32"/>
      <c r="AE20" s="32"/>
      <c r="AF20" s="37"/>
      <c r="AG20" s="38"/>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row>
    <row r="21" spans="1:57" s="4" customFormat="1" ht="20.100000000000001" customHeight="1" x14ac:dyDescent="0.25">
      <c r="A21" s="29">
        <v>8</v>
      </c>
      <c r="B21" s="107" t="str">
        <f>IF(('Contract Roll-up'!B21)="","",'Contract Roll-up'!B21)</f>
        <v/>
      </c>
      <c r="C21" s="109"/>
      <c r="D21" s="3"/>
      <c r="E21" s="3"/>
      <c r="F21" s="3"/>
      <c r="G21" s="49">
        <f t="shared" si="1"/>
        <v>0</v>
      </c>
      <c r="H21" s="31" t="str">
        <f t="shared" si="0"/>
        <v/>
      </c>
      <c r="I21" s="32"/>
      <c r="J21" s="33"/>
      <c r="K21" s="33"/>
      <c r="L21" s="34"/>
      <c r="M21" s="33"/>
      <c r="N21" s="33"/>
      <c r="O21" s="32"/>
      <c r="P21" s="33"/>
      <c r="R21" s="6"/>
      <c r="S21" s="33"/>
      <c r="T21" s="32"/>
      <c r="U21" s="33"/>
      <c r="V21" s="33"/>
      <c r="W21" s="32"/>
      <c r="X21" s="32"/>
      <c r="Y21" s="32"/>
      <c r="Z21" s="32"/>
      <c r="AA21" s="32"/>
      <c r="AB21" s="32"/>
      <c r="AC21" s="32"/>
      <c r="AD21" s="32"/>
      <c r="AE21" s="32"/>
      <c r="AF21" s="37"/>
      <c r="AG21" s="38"/>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row>
    <row r="22" spans="1:57" s="4" customFormat="1" ht="20.100000000000001" customHeight="1" x14ac:dyDescent="0.25">
      <c r="A22" s="29">
        <v>9</v>
      </c>
      <c r="B22" s="107" t="str">
        <f>IF(('Contract Roll-up'!B22)="","",'Contract Roll-up'!B22)</f>
        <v/>
      </c>
      <c r="C22" s="109"/>
      <c r="D22" s="3"/>
      <c r="E22" s="3"/>
      <c r="F22" s="3"/>
      <c r="G22" s="49">
        <f t="shared" si="1"/>
        <v>0</v>
      </c>
      <c r="H22" s="31" t="str">
        <f t="shared" si="0"/>
        <v/>
      </c>
      <c r="I22" s="32"/>
      <c r="J22" s="33"/>
      <c r="K22" s="33"/>
      <c r="L22" s="34"/>
      <c r="M22" s="33"/>
      <c r="N22" s="33"/>
      <c r="O22" s="32"/>
      <c r="P22" s="33"/>
      <c r="R22" s="6"/>
      <c r="S22" s="33"/>
      <c r="T22" s="32"/>
      <c r="U22" s="33"/>
      <c r="V22" s="33"/>
      <c r="W22" s="32"/>
      <c r="X22" s="32"/>
      <c r="Y22" s="32"/>
      <c r="Z22" s="32"/>
      <c r="AA22" s="32"/>
      <c r="AB22" s="32"/>
      <c r="AC22" s="32"/>
      <c r="AD22" s="32"/>
      <c r="AE22" s="32"/>
      <c r="AF22" s="37"/>
      <c r="AG22" s="38"/>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row>
    <row r="23" spans="1:57" s="4" customFormat="1" ht="20.100000000000001" customHeight="1" x14ac:dyDescent="0.25">
      <c r="A23" s="29">
        <v>10</v>
      </c>
      <c r="B23" s="107" t="str">
        <f>IF(('Contract Roll-up'!B23)="","",'Contract Roll-up'!B23)</f>
        <v/>
      </c>
      <c r="C23" s="109"/>
      <c r="D23" s="3"/>
      <c r="E23" s="3"/>
      <c r="F23" s="3"/>
      <c r="G23" s="49">
        <f t="shared" si="1"/>
        <v>0</v>
      </c>
      <c r="H23" s="31" t="str">
        <f t="shared" si="0"/>
        <v/>
      </c>
      <c r="I23" s="32"/>
      <c r="J23" s="33"/>
      <c r="K23" s="33"/>
      <c r="L23" s="34"/>
      <c r="M23" s="33"/>
      <c r="N23" s="33"/>
      <c r="O23" s="32"/>
      <c r="P23" s="33"/>
      <c r="R23" s="6"/>
      <c r="S23" s="33"/>
      <c r="T23" s="32"/>
      <c r="U23" s="33"/>
      <c r="V23" s="33"/>
      <c r="W23" s="32"/>
      <c r="X23" s="32"/>
      <c r="Y23" s="32"/>
      <c r="Z23" s="32"/>
      <c r="AA23" s="32"/>
      <c r="AB23" s="32"/>
      <c r="AC23" s="32"/>
      <c r="AD23" s="32"/>
      <c r="AE23" s="32"/>
      <c r="AF23" s="37"/>
      <c r="AG23" s="38"/>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row>
    <row r="24" spans="1:57" s="4" customFormat="1" ht="20.100000000000001" customHeight="1" x14ac:dyDescent="0.25">
      <c r="A24" s="29">
        <v>11</v>
      </c>
      <c r="B24" s="107" t="str">
        <f>IF(('Contract Roll-up'!B24)="","",'Contract Roll-up'!B24)</f>
        <v/>
      </c>
      <c r="C24" s="109"/>
      <c r="D24" s="3"/>
      <c r="E24" s="3"/>
      <c r="F24" s="3"/>
      <c r="G24" s="49">
        <f t="shared" si="1"/>
        <v>0</v>
      </c>
      <c r="H24" s="31" t="str">
        <f t="shared" si="0"/>
        <v/>
      </c>
      <c r="I24" s="32"/>
      <c r="J24" s="33"/>
      <c r="K24" s="33"/>
      <c r="L24" s="34"/>
      <c r="M24" s="33"/>
      <c r="N24" s="33"/>
      <c r="O24" s="32"/>
      <c r="P24" s="33"/>
      <c r="R24" s="6"/>
      <c r="S24" s="33"/>
      <c r="T24" s="32"/>
      <c r="U24" s="33"/>
      <c r="V24" s="33"/>
      <c r="W24" s="32"/>
      <c r="X24" s="32"/>
      <c r="Y24" s="32"/>
      <c r="Z24" s="32"/>
      <c r="AA24" s="32"/>
      <c r="AB24" s="32"/>
      <c r="AC24" s="32"/>
      <c r="AD24" s="32"/>
      <c r="AE24" s="32"/>
      <c r="AF24" s="37"/>
      <c r="AG24" s="38"/>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row>
    <row r="25" spans="1:57" s="4" customFormat="1" ht="20.100000000000001" customHeight="1" x14ac:dyDescent="0.25">
      <c r="A25" s="29">
        <v>12</v>
      </c>
      <c r="B25" s="107" t="str">
        <f>IF(('Contract Roll-up'!B25)="","",'Contract Roll-up'!B25)</f>
        <v/>
      </c>
      <c r="C25" s="109"/>
      <c r="D25" s="3"/>
      <c r="E25" s="3"/>
      <c r="F25" s="3"/>
      <c r="G25" s="49">
        <f t="shared" si="1"/>
        <v>0</v>
      </c>
      <c r="H25" s="31" t="str">
        <f t="shared" si="0"/>
        <v/>
      </c>
      <c r="I25" s="32"/>
      <c r="J25" s="33"/>
      <c r="K25" s="33"/>
      <c r="L25" s="34"/>
      <c r="M25" s="33"/>
      <c r="N25" s="33"/>
      <c r="O25" s="32"/>
      <c r="P25" s="33"/>
      <c r="R25" s="6"/>
      <c r="S25" s="33"/>
      <c r="T25" s="32"/>
      <c r="U25" s="33"/>
      <c r="V25" s="33"/>
      <c r="W25" s="32"/>
      <c r="X25" s="32"/>
      <c r="Y25" s="32"/>
      <c r="Z25" s="32"/>
      <c r="AA25" s="32"/>
      <c r="AB25" s="32"/>
      <c r="AC25" s="32"/>
      <c r="AD25" s="32"/>
      <c r="AE25" s="32"/>
      <c r="AF25" s="39"/>
      <c r="AG25" s="40"/>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row>
    <row r="26" spans="1:57" s="4" customFormat="1" ht="20.100000000000001" customHeight="1" x14ac:dyDescent="0.25">
      <c r="A26" s="29"/>
      <c r="B26" s="87" t="str">
        <f>'Contract Roll-up'!B26</f>
        <v>Subproviders Subtotal (DBE only)</v>
      </c>
      <c r="C26" s="88"/>
      <c r="D26" s="30">
        <f>SUM(D14:D25)</f>
        <v>0</v>
      </c>
      <c r="E26" s="30">
        <f t="shared" ref="E26:G26" si="2">SUM(E14:E25)</f>
        <v>0</v>
      </c>
      <c r="F26" s="30">
        <f t="shared" si="2"/>
        <v>0</v>
      </c>
      <c r="G26" s="30">
        <f t="shared" si="2"/>
        <v>0</v>
      </c>
      <c r="H26" s="31" t="str">
        <f t="shared" si="0"/>
        <v/>
      </c>
      <c r="I26" s="32"/>
      <c r="J26" s="33"/>
      <c r="K26" s="33"/>
      <c r="L26" s="34"/>
      <c r="M26" s="33"/>
      <c r="N26" s="33"/>
      <c r="O26" s="32"/>
      <c r="P26" s="33"/>
      <c r="R26" s="6"/>
      <c r="S26" s="33"/>
      <c r="T26" s="32"/>
      <c r="U26" s="33"/>
      <c r="V26" s="33"/>
      <c r="W26" s="32"/>
      <c r="X26" s="32"/>
      <c r="Y26" s="32"/>
      <c r="Z26" s="32"/>
      <c r="AA26" s="32"/>
      <c r="AB26" s="32"/>
      <c r="AC26" s="32"/>
      <c r="AD26" s="32"/>
      <c r="AE26" s="32"/>
      <c r="AF26" s="37"/>
      <c r="AG26" s="38"/>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row>
    <row r="27" spans="1:57" s="4" customFormat="1" ht="3.95" customHeight="1" x14ac:dyDescent="0.25">
      <c r="A27" s="139" t="s">
        <v>67</v>
      </c>
      <c r="B27" s="140"/>
      <c r="C27" s="140"/>
      <c r="D27" s="140"/>
      <c r="E27" s="140"/>
      <c r="F27" s="140"/>
      <c r="G27" s="140"/>
      <c r="H27" s="141"/>
      <c r="I27" s="32"/>
      <c r="J27" s="33"/>
      <c r="K27" s="33"/>
      <c r="L27" s="34"/>
      <c r="M27" s="33"/>
      <c r="N27" s="33"/>
      <c r="O27" s="32"/>
      <c r="P27" s="33"/>
      <c r="R27" s="6"/>
      <c r="S27" s="33"/>
      <c r="T27" s="32"/>
      <c r="U27" s="33"/>
      <c r="V27" s="33"/>
      <c r="W27" s="32"/>
      <c r="X27" s="32"/>
      <c r="Y27" s="32"/>
      <c r="Z27" s="32"/>
      <c r="AA27" s="32"/>
      <c r="AB27" s="32"/>
      <c r="AC27" s="32"/>
      <c r="AD27" s="32"/>
      <c r="AE27" s="32"/>
      <c r="AF27" s="39"/>
      <c r="AG27" s="40"/>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row>
    <row r="28" spans="1:57" s="4" customFormat="1" ht="63" customHeight="1" x14ac:dyDescent="0.25">
      <c r="A28" s="22" t="s">
        <v>6</v>
      </c>
      <c r="B28" s="137" t="str">
        <f>'Contract Roll-up'!B28</f>
        <v>Subproviders Name: non-DBE only 
(Enter Alphabetically)</v>
      </c>
      <c r="C28" s="138"/>
      <c r="D28" s="22" t="s">
        <v>14</v>
      </c>
      <c r="E28" s="22" t="s">
        <v>21</v>
      </c>
      <c r="F28" s="22" t="s">
        <v>13</v>
      </c>
      <c r="G28" s="22" t="s">
        <v>22</v>
      </c>
      <c r="H28" s="22" t="s">
        <v>12</v>
      </c>
      <c r="I28" s="32"/>
      <c r="J28" s="33"/>
      <c r="K28" s="33"/>
      <c r="L28" s="34"/>
      <c r="M28" s="33"/>
      <c r="N28" s="33"/>
      <c r="O28" s="32"/>
      <c r="P28" s="33"/>
      <c r="R28" s="6"/>
      <c r="S28" s="33"/>
      <c r="T28" s="32"/>
      <c r="U28" s="33"/>
      <c r="V28" s="33"/>
      <c r="W28" s="32"/>
      <c r="X28" s="32"/>
      <c r="Y28" s="32"/>
      <c r="Z28" s="32"/>
      <c r="AA28" s="32"/>
      <c r="AB28" s="32"/>
      <c r="AC28" s="32"/>
      <c r="AD28" s="32"/>
      <c r="AE28" s="32"/>
      <c r="AF28" s="37"/>
      <c r="AG28" s="38"/>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row>
    <row r="29" spans="1:57" s="4" customFormat="1" ht="20.100000000000001" customHeight="1" x14ac:dyDescent="0.25">
      <c r="A29" s="29">
        <v>1</v>
      </c>
      <c r="B29" s="107" t="str">
        <f>IF(('Contract Roll-up'!B29)="","",'Contract Roll-up'!B29)</f>
        <v/>
      </c>
      <c r="C29" s="109"/>
      <c r="D29" s="3"/>
      <c r="E29" s="3"/>
      <c r="F29" s="3"/>
      <c r="G29" s="49">
        <f>E29+F29</f>
        <v>0</v>
      </c>
      <c r="H29" s="31" t="str">
        <f t="shared" ref="H29:H41" si="3">IF(G29="","",IF(G29=0,"",G29/D29))</f>
        <v/>
      </c>
      <c r="I29" s="32"/>
      <c r="J29" s="33"/>
      <c r="K29" s="33"/>
      <c r="L29" s="34"/>
      <c r="M29" s="33"/>
      <c r="N29" s="33"/>
      <c r="O29" s="32"/>
      <c r="P29" s="33"/>
      <c r="R29" s="6"/>
      <c r="S29" s="33"/>
      <c r="T29" s="32"/>
      <c r="U29" s="33"/>
      <c r="V29" s="33"/>
      <c r="W29" s="32"/>
      <c r="X29" s="32"/>
      <c r="Y29" s="32"/>
      <c r="Z29" s="32"/>
      <c r="AA29" s="32"/>
      <c r="AB29" s="32"/>
      <c r="AC29" s="32"/>
      <c r="AD29" s="32"/>
      <c r="AE29" s="32"/>
      <c r="AF29" s="37"/>
      <c r="AG29" s="38"/>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row>
    <row r="30" spans="1:57" s="4" customFormat="1" ht="20.100000000000001" customHeight="1" x14ac:dyDescent="0.25">
      <c r="A30" s="29">
        <v>2</v>
      </c>
      <c r="B30" s="107" t="str">
        <f>IF(('Contract Roll-up'!B30)="","",'Contract Roll-up'!B30)</f>
        <v/>
      </c>
      <c r="C30" s="109"/>
      <c r="D30" s="3"/>
      <c r="E30" s="3"/>
      <c r="F30" s="3"/>
      <c r="G30" s="49">
        <f t="shared" ref="G30:G40" si="4">E30+F30</f>
        <v>0</v>
      </c>
      <c r="H30" s="31" t="str">
        <f t="shared" si="3"/>
        <v/>
      </c>
      <c r="I30" s="32"/>
      <c r="J30" s="33"/>
      <c r="K30" s="33"/>
      <c r="L30" s="34"/>
      <c r="M30" s="33"/>
      <c r="N30" s="33"/>
      <c r="O30" s="32"/>
      <c r="P30" s="33"/>
      <c r="R30" s="6"/>
      <c r="S30" s="33"/>
      <c r="T30" s="32"/>
      <c r="U30" s="33"/>
      <c r="V30" s="33"/>
      <c r="W30" s="32"/>
      <c r="X30" s="32"/>
      <c r="Y30" s="32"/>
      <c r="Z30" s="32"/>
      <c r="AA30" s="32"/>
      <c r="AB30" s="32"/>
      <c r="AC30" s="32"/>
      <c r="AD30" s="32"/>
      <c r="AE30" s="32"/>
      <c r="AF30" s="37"/>
      <c r="AG30" s="38"/>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row>
    <row r="31" spans="1:57" s="4" customFormat="1" ht="20.100000000000001" customHeight="1" x14ac:dyDescent="0.25">
      <c r="A31" s="29">
        <v>3</v>
      </c>
      <c r="B31" s="107" t="str">
        <f>IF(('Contract Roll-up'!B31)="","",'Contract Roll-up'!B31)</f>
        <v/>
      </c>
      <c r="C31" s="109"/>
      <c r="D31" s="3"/>
      <c r="E31" s="3"/>
      <c r="F31" s="3"/>
      <c r="G31" s="49">
        <f t="shared" si="4"/>
        <v>0</v>
      </c>
      <c r="H31" s="31" t="str">
        <f t="shared" si="3"/>
        <v/>
      </c>
      <c r="I31" s="32"/>
      <c r="J31" s="33"/>
      <c r="K31" s="33"/>
      <c r="L31" s="34"/>
      <c r="M31" s="33"/>
      <c r="N31" s="33"/>
      <c r="O31" s="32"/>
      <c r="P31" s="33"/>
      <c r="R31" s="6"/>
      <c r="S31" s="33"/>
      <c r="T31" s="32"/>
      <c r="U31" s="33"/>
      <c r="V31" s="33"/>
      <c r="W31" s="32"/>
      <c r="X31" s="32"/>
      <c r="Y31" s="32"/>
      <c r="Z31" s="32"/>
      <c r="AA31" s="32"/>
      <c r="AB31" s="32"/>
      <c r="AC31" s="32"/>
      <c r="AD31" s="32"/>
      <c r="AE31" s="32"/>
      <c r="AF31" s="37"/>
      <c r="AG31" s="38"/>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row>
    <row r="32" spans="1:57" s="4" customFormat="1" ht="20.100000000000001" customHeight="1" x14ac:dyDescent="0.25">
      <c r="A32" s="29">
        <v>4</v>
      </c>
      <c r="B32" s="107" t="str">
        <f>IF(('Contract Roll-up'!B32)="","",'Contract Roll-up'!B32)</f>
        <v/>
      </c>
      <c r="C32" s="109"/>
      <c r="D32" s="3"/>
      <c r="E32" s="3"/>
      <c r="F32" s="3"/>
      <c r="G32" s="49">
        <f t="shared" si="4"/>
        <v>0</v>
      </c>
      <c r="H32" s="31" t="str">
        <f t="shared" si="3"/>
        <v/>
      </c>
      <c r="I32" s="32"/>
      <c r="J32" s="33"/>
      <c r="K32" s="33"/>
      <c r="L32" s="34"/>
      <c r="M32" s="33"/>
      <c r="N32" s="33"/>
      <c r="O32" s="32"/>
      <c r="P32" s="33"/>
      <c r="R32" s="6"/>
      <c r="S32" s="33"/>
      <c r="T32" s="32"/>
      <c r="U32" s="33"/>
      <c r="V32" s="33"/>
      <c r="W32" s="32"/>
      <c r="X32" s="32"/>
      <c r="Y32" s="32"/>
      <c r="Z32" s="32"/>
      <c r="AA32" s="32"/>
      <c r="AB32" s="32"/>
      <c r="AC32" s="32"/>
      <c r="AD32" s="32"/>
      <c r="AE32" s="32"/>
      <c r="AF32" s="37"/>
      <c r="AG32" s="38"/>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row>
    <row r="33" spans="1:57" s="4" customFormat="1" ht="20.100000000000001" customHeight="1" x14ac:dyDescent="0.25">
      <c r="A33" s="29">
        <v>5</v>
      </c>
      <c r="B33" s="107" t="str">
        <f>IF(('Contract Roll-up'!B33)="","",'Contract Roll-up'!B33)</f>
        <v/>
      </c>
      <c r="C33" s="109"/>
      <c r="D33" s="3"/>
      <c r="E33" s="3"/>
      <c r="F33" s="3"/>
      <c r="G33" s="49">
        <f t="shared" si="4"/>
        <v>0</v>
      </c>
      <c r="H33" s="31" t="str">
        <f t="shared" si="3"/>
        <v/>
      </c>
      <c r="I33" s="32"/>
      <c r="J33" s="33"/>
      <c r="K33" s="33"/>
      <c r="L33" s="34"/>
      <c r="M33" s="33"/>
      <c r="N33" s="33"/>
      <c r="O33" s="32"/>
      <c r="P33" s="33"/>
      <c r="R33" s="6"/>
      <c r="S33" s="33"/>
      <c r="T33" s="32"/>
      <c r="U33" s="33"/>
      <c r="V33" s="33"/>
      <c r="W33" s="32"/>
      <c r="X33" s="32"/>
      <c r="Y33" s="32"/>
      <c r="Z33" s="32"/>
      <c r="AA33" s="32"/>
      <c r="AB33" s="32"/>
      <c r="AC33" s="32"/>
      <c r="AD33" s="32"/>
      <c r="AE33" s="32"/>
      <c r="AF33" s="37"/>
      <c r="AG33" s="38"/>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row>
    <row r="34" spans="1:57" s="4" customFormat="1" ht="20.100000000000001" customHeight="1" x14ac:dyDescent="0.25">
      <c r="A34" s="29">
        <v>6</v>
      </c>
      <c r="B34" s="107" t="str">
        <f>IF(('Contract Roll-up'!B34)="","",'Contract Roll-up'!B34)</f>
        <v/>
      </c>
      <c r="C34" s="109"/>
      <c r="D34" s="3"/>
      <c r="E34" s="3"/>
      <c r="F34" s="3"/>
      <c r="G34" s="49">
        <f t="shared" si="4"/>
        <v>0</v>
      </c>
      <c r="H34" s="31" t="str">
        <f t="shared" si="3"/>
        <v/>
      </c>
      <c r="I34" s="32"/>
      <c r="J34" s="33"/>
      <c r="K34" s="33"/>
      <c r="L34" s="34"/>
      <c r="M34" s="33"/>
      <c r="N34" s="33"/>
      <c r="O34" s="32"/>
      <c r="P34" s="33"/>
      <c r="R34" s="6"/>
      <c r="S34" s="33"/>
      <c r="T34" s="32"/>
      <c r="U34" s="33"/>
      <c r="V34" s="33"/>
      <c r="W34" s="32"/>
      <c r="X34" s="32"/>
      <c r="Y34" s="32"/>
      <c r="Z34" s="32"/>
      <c r="AA34" s="32"/>
      <c r="AB34" s="32"/>
      <c r="AC34" s="32"/>
      <c r="AD34" s="32"/>
      <c r="AE34" s="32"/>
      <c r="AF34" s="37"/>
      <c r="AG34" s="38"/>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row>
    <row r="35" spans="1:57" s="4" customFormat="1" ht="20.100000000000001" customHeight="1" x14ac:dyDescent="0.25">
      <c r="A35" s="29">
        <v>7</v>
      </c>
      <c r="B35" s="107" t="str">
        <f>IF(('Contract Roll-up'!B35)="","",'Contract Roll-up'!B35)</f>
        <v/>
      </c>
      <c r="C35" s="109"/>
      <c r="D35" s="3"/>
      <c r="E35" s="3"/>
      <c r="F35" s="3"/>
      <c r="G35" s="49">
        <f t="shared" si="4"/>
        <v>0</v>
      </c>
      <c r="H35" s="31" t="str">
        <f t="shared" si="3"/>
        <v/>
      </c>
      <c r="I35" s="32"/>
      <c r="J35" s="33"/>
      <c r="K35" s="33"/>
      <c r="L35" s="34"/>
      <c r="M35" s="33"/>
      <c r="N35" s="33"/>
      <c r="O35" s="32"/>
      <c r="P35" s="33"/>
      <c r="R35" s="6"/>
      <c r="S35" s="33"/>
      <c r="T35" s="32"/>
      <c r="U35" s="33"/>
      <c r="V35" s="33"/>
      <c r="W35" s="32"/>
      <c r="X35" s="32"/>
      <c r="Y35" s="32"/>
      <c r="Z35" s="32"/>
      <c r="AA35" s="32"/>
      <c r="AB35" s="32"/>
      <c r="AC35" s="32"/>
      <c r="AD35" s="32"/>
      <c r="AE35" s="32"/>
      <c r="AF35" s="37"/>
      <c r="AG35" s="38"/>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row>
    <row r="36" spans="1:57" s="4" customFormat="1" ht="20.100000000000001" customHeight="1" x14ac:dyDescent="0.25">
      <c r="A36" s="29">
        <v>8</v>
      </c>
      <c r="B36" s="107" t="str">
        <f>IF(('Contract Roll-up'!B36)="","",'Contract Roll-up'!B36)</f>
        <v/>
      </c>
      <c r="C36" s="109"/>
      <c r="D36" s="3"/>
      <c r="E36" s="3"/>
      <c r="F36" s="3"/>
      <c r="G36" s="49">
        <f t="shared" si="4"/>
        <v>0</v>
      </c>
      <c r="H36" s="31" t="str">
        <f t="shared" si="3"/>
        <v/>
      </c>
      <c r="I36" s="32"/>
      <c r="J36" s="33"/>
      <c r="K36" s="33"/>
      <c r="L36" s="34"/>
      <c r="M36" s="33"/>
      <c r="N36" s="33"/>
      <c r="O36" s="32"/>
      <c r="P36" s="33"/>
      <c r="R36" s="6"/>
      <c r="S36" s="33"/>
      <c r="T36" s="32"/>
      <c r="U36" s="33"/>
      <c r="V36" s="33"/>
      <c r="W36" s="32"/>
      <c r="X36" s="32"/>
      <c r="Y36" s="32"/>
      <c r="Z36" s="32"/>
      <c r="AA36" s="32"/>
      <c r="AB36" s="32"/>
      <c r="AC36" s="32"/>
      <c r="AD36" s="32"/>
      <c r="AE36" s="32"/>
      <c r="AF36" s="37"/>
      <c r="AG36" s="38"/>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row>
    <row r="37" spans="1:57" s="4" customFormat="1" ht="20.100000000000001" customHeight="1" x14ac:dyDescent="0.25">
      <c r="A37" s="29">
        <v>9</v>
      </c>
      <c r="B37" s="107" t="str">
        <f>IF(('Contract Roll-up'!B37)="","",'Contract Roll-up'!B37)</f>
        <v/>
      </c>
      <c r="C37" s="109"/>
      <c r="D37" s="3"/>
      <c r="E37" s="3"/>
      <c r="F37" s="3"/>
      <c r="G37" s="49">
        <f t="shared" si="4"/>
        <v>0</v>
      </c>
      <c r="H37" s="31" t="str">
        <f t="shared" si="3"/>
        <v/>
      </c>
      <c r="I37" s="32"/>
      <c r="J37" s="33"/>
      <c r="K37" s="33"/>
      <c r="L37" s="34"/>
      <c r="M37" s="33"/>
      <c r="N37" s="33"/>
      <c r="O37" s="32"/>
      <c r="P37" s="33"/>
      <c r="R37" s="6"/>
      <c r="S37" s="33"/>
      <c r="T37" s="32"/>
      <c r="U37" s="33"/>
      <c r="V37" s="33"/>
      <c r="W37" s="32"/>
      <c r="X37" s="32"/>
      <c r="Y37" s="32"/>
      <c r="Z37" s="32"/>
      <c r="AA37" s="32"/>
      <c r="AB37" s="32"/>
      <c r="AC37" s="32"/>
      <c r="AD37" s="32"/>
      <c r="AE37" s="32"/>
      <c r="AF37" s="37"/>
      <c r="AG37" s="38"/>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row>
    <row r="38" spans="1:57" s="4" customFormat="1" ht="20.100000000000001" customHeight="1" x14ac:dyDescent="0.25">
      <c r="A38" s="29">
        <v>10</v>
      </c>
      <c r="B38" s="107" t="str">
        <f>IF(('Contract Roll-up'!B38)="","",'Contract Roll-up'!B38)</f>
        <v/>
      </c>
      <c r="C38" s="109"/>
      <c r="D38" s="3"/>
      <c r="E38" s="3"/>
      <c r="F38" s="3"/>
      <c r="G38" s="49">
        <f t="shared" si="4"/>
        <v>0</v>
      </c>
      <c r="H38" s="31" t="str">
        <f t="shared" si="3"/>
        <v/>
      </c>
      <c r="I38" s="32"/>
      <c r="J38" s="33"/>
      <c r="K38" s="33"/>
      <c r="L38" s="34"/>
      <c r="M38" s="33"/>
      <c r="N38" s="33"/>
      <c r="O38" s="32"/>
      <c r="P38" s="33"/>
      <c r="R38" s="6"/>
      <c r="S38" s="33"/>
      <c r="T38" s="32"/>
      <c r="U38" s="33"/>
      <c r="V38" s="33"/>
      <c r="W38" s="32"/>
      <c r="X38" s="32"/>
      <c r="Y38" s="32"/>
      <c r="Z38" s="32"/>
      <c r="AA38" s="32"/>
      <c r="AB38" s="32"/>
      <c r="AC38" s="32"/>
      <c r="AD38" s="32"/>
      <c r="AE38" s="32"/>
      <c r="AF38" s="37"/>
      <c r="AG38" s="38"/>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row>
    <row r="39" spans="1:57" s="4" customFormat="1" ht="20.100000000000001" customHeight="1" x14ac:dyDescent="0.25">
      <c r="A39" s="29">
        <v>11</v>
      </c>
      <c r="B39" s="107" t="str">
        <f>IF(('Contract Roll-up'!B39)="","",'Contract Roll-up'!B39)</f>
        <v/>
      </c>
      <c r="C39" s="109"/>
      <c r="D39" s="3"/>
      <c r="E39" s="3"/>
      <c r="F39" s="3"/>
      <c r="G39" s="49">
        <f t="shared" si="4"/>
        <v>0</v>
      </c>
      <c r="H39" s="31" t="str">
        <f t="shared" si="3"/>
        <v/>
      </c>
      <c r="I39" s="32"/>
      <c r="J39" s="33"/>
      <c r="K39" s="33"/>
      <c r="L39" s="34"/>
      <c r="M39" s="33"/>
      <c r="N39" s="33"/>
      <c r="O39" s="32"/>
      <c r="P39" s="33"/>
      <c r="R39" s="6"/>
      <c r="S39" s="33"/>
      <c r="T39" s="32"/>
      <c r="U39" s="33"/>
      <c r="V39" s="33"/>
      <c r="W39" s="32"/>
      <c r="X39" s="32"/>
      <c r="Y39" s="32"/>
      <c r="Z39" s="32"/>
      <c r="AA39" s="32"/>
      <c r="AB39" s="32"/>
      <c r="AC39" s="32"/>
      <c r="AD39" s="32"/>
      <c r="AE39" s="32"/>
      <c r="AF39" s="37"/>
      <c r="AG39" s="38"/>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row>
    <row r="40" spans="1:57" s="4" customFormat="1" ht="20.100000000000001" customHeight="1" x14ac:dyDescent="0.25">
      <c r="A40" s="29">
        <v>12</v>
      </c>
      <c r="B40" s="107" t="str">
        <f>IF(('Contract Roll-up'!B40)="","",'Contract Roll-up'!B40)</f>
        <v/>
      </c>
      <c r="C40" s="109"/>
      <c r="D40" s="3"/>
      <c r="E40" s="3"/>
      <c r="F40" s="3"/>
      <c r="G40" s="49">
        <f t="shared" si="4"/>
        <v>0</v>
      </c>
      <c r="H40" s="31" t="str">
        <f t="shared" si="3"/>
        <v/>
      </c>
      <c r="I40" s="32"/>
      <c r="J40" s="33"/>
      <c r="K40" s="33"/>
      <c r="L40" s="34"/>
      <c r="M40" s="33"/>
      <c r="N40" s="33"/>
      <c r="O40" s="32"/>
      <c r="P40" s="33"/>
      <c r="R40" s="6"/>
      <c r="S40" s="33"/>
      <c r="T40" s="32"/>
      <c r="U40" s="33"/>
      <c r="V40" s="33"/>
      <c r="W40" s="32"/>
      <c r="X40" s="32"/>
      <c r="Y40" s="32"/>
      <c r="Z40" s="32"/>
      <c r="AA40" s="32"/>
      <c r="AB40" s="32"/>
      <c r="AC40" s="32"/>
      <c r="AD40" s="32"/>
      <c r="AE40" s="32"/>
      <c r="AF40" s="37"/>
      <c r="AG40" s="38"/>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row>
    <row r="41" spans="1:57" s="4" customFormat="1" ht="20.100000000000001" customHeight="1" x14ac:dyDescent="0.25">
      <c r="A41" s="29"/>
      <c r="B41" s="87" t="str">
        <f>'Contract Roll-up'!B41</f>
        <v>Subproviders Subtotal (non-DBE only)</v>
      </c>
      <c r="C41" s="88"/>
      <c r="D41" s="56">
        <f>SUM(D29:D40)</f>
        <v>0</v>
      </c>
      <c r="E41" s="56">
        <f t="shared" ref="E41:G41" si="5">SUM(E29:E40)</f>
        <v>0</v>
      </c>
      <c r="F41" s="56">
        <f t="shared" si="5"/>
        <v>0</v>
      </c>
      <c r="G41" s="56">
        <f t="shared" si="5"/>
        <v>0</v>
      </c>
      <c r="H41" s="31" t="str">
        <f t="shared" si="3"/>
        <v/>
      </c>
      <c r="I41" s="32"/>
      <c r="J41" s="33"/>
      <c r="K41" s="33"/>
      <c r="L41" s="34"/>
      <c r="M41" s="33"/>
      <c r="N41" s="33"/>
      <c r="O41" s="32"/>
      <c r="P41" s="33"/>
      <c r="R41" s="6"/>
      <c r="S41" s="33"/>
      <c r="T41" s="32"/>
      <c r="U41" s="33"/>
      <c r="V41" s="33"/>
      <c r="W41" s="32"/>
      <c r="X41" s="32"/>
      <c r="Y41" s="32"/>
      <c r="Z41" s="32"/>
      <c r="AA41" s="32"/>
      <c r="AB41" s="32"/>
      <c r="AC41" s="32"/>
      <c r="AD41" s="32"/>
      <c r="AE41" s="32"/>
      <c r="AF41" s="37"/>
      <c r="AG41" s="38"/>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row>
    <row r="42" spans="1:57" s="4" customFormat="1" ht="3.95" customHeight="1" x14ac:dyDescent="0.25">
      <c r="A42" s="41"/>
      <c r="B42" s="42"/>
      <c r="C42" s="42"/>
      <c r="D42" s="57"/>
      <c r="E42" s="57"/>
      <c r="F42" s="57"/>
      <c r="G42" s="57"/>
      <c r="H42" s="43"/>
      <c r="I42" s="32"/>
      <c r="J42" s="33"/>
      <c r="K42" s="33"/>
      <c r="L42" s="34"/>
      <c r="M42" s="33"/>
      <c r="N42" s="33"/>
      <c r="O42" s="32"/>
      <c r="P42" s="33"/>
      <c r="R42" s="6"/>
      <c r="S42" s="33"/>
      <c r="T42" s="32"/>
      <c r="U42" s="33"/>
      <c r="V42" s="33"/>
      <c r="W42" s="32"/>
      <c r="X42" s="32"/>
      <c r="Y42" s="32"/>
      <c r="Z42" s="32"/>
      <c r="AA42" s="32"/>
      <c r="AB42" s="32"/>
      <c r="AC42" s="32"/>
      <c r="AD42" s="32"/>
      <c r="AE42" s="32"/>
      <c r="AF42" s="37"/>
      <c r="AG42" s="38"/>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row>
    <row r="43" spans="1:57" s="4" customFormat="1" ht="20.100000000000001" customHeight="1" x14ac:dyDescent="0.25">
      <c r="A43" s="89" t="s">
        <v>50</v>
      </c>
      <c r="B43" s="90"/>
      <c r="C43" s="91"/>
      <c r="D43" s="30">
        <f>D26+D41</f>
        <v>0</v>
      </c>
      <c r="E43" s="30">
        <f t="shared" ref="E43:G43" si="6">E26+E41</f>
        <v>0</v>
      </c>
      <c r="F43" s="30">
        <f t="shared" si="6"/>
        <v>0</v>
      </c>
      <c r="G43" s="30">
        <f t="shared" si="6"/>
        <v>0</v>
      </c>
      <c r="H43" s="31" t="str">
        <f>IF(G43="","",IF(G43=0,"",G43/D43))</f>
        <v/>
      </c>
      <c r="I43" s="32"/>
      <c r="J43" s="33"/>
      <c r="K43" s="33"/>
      <c r="L43" s="34"/>
      <c r="M43" s="33"/>
      <c r="N43" s="33"/>
      <c r="O43" s="32"/>
      <c r="P43" s="33"/>
      <c r="R43" s="6"/>
      <c r="S43" s="33"/>
      <c r="T43" s="32"/>
      <c r="U43" s="33"/>
      <c r="V43" s="33"/>
      <c r="W43" s="32"/>
      <c r="X43" s="32"/>
      <c r="Y43" s="32"/>
      <c r="Z43" s="32"/>
      <c r="AA43" s="32"/>
      <c r="AB43" s="32"/>
      <c r="AC43" s="32"/>
      <c r="AD43" s="32"/>
      <c r="AE43" s="32"/>
      <c r="AF43" s="37"/>
      <c r="AG43" s="38"/>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row>
    <row r="44" spans="1:57" s="4" customFormat="1" ht="25.9" customHeight="1" x14ac:dyDescent="0.25">
      <c r="A44" s="44"/>
      <c r="B44" s="45"/>
      <c r="C44" s="45"/>
      <c r="D44" s="46"/>
      <c r="E44" s="47"/>
      <c r="F44" s="45"/>
      <c r="G44" s="45"/>
      <c r="H44" s="45"/>
      <c r="L44" s="6"/>
      <c r="N44" s="6"/>
      <c r="R44" s="6"/>
    </row>
    <row r="45" spans="1:57" s="4" customFormat="1" ht="24.6" customHeight="1" x14ac:dyDescent="0.25">
      <c r="A45" s="93" t="s">
        <v>40</v>
      </c>
      <c r="B45" s="93"/>
      <c r="C45" s="93"/>
      <c r="D45" s="93"/>
      <c r="E45" s="157"/>
      <c r="F45" s="157"/>
      <c r="G45" s="157"/>
      <c r="H45" s="157"/>
      <c r="L45" s="6"/>
      <c r="N45" s="6"/>
      <c r="R45" s="6"/>
    </row>
    <row r="46" spans="1:57" s="4" customFormat="1" ht="36.950000000000003" customHeight="1" x14ac:dyDescent="0.25">
      <c r="A46" s="48" t="s">
        <v>68</v>
      </c>
      <c r="B46" s="48" t="s">
        <v>7</v>
      </c>
      <c r="C46" s="120" t="s">
        <v>25</v>
      </c>
      <c r="D46" s="120"/>
      <c r="E46" s="58"/>
      <c r="F46" s="158"/>
      <c r="G46" s="158"/>
      <c r="H46" s="158"/>
      <c r="L46" s="6"/>
      <c r="N46" s="6"/>
      <c r="R46" s="6"/>
    </row>
    <row r="47" spans="1:57" s="4" customFormat="1" ht="20.100000000000001" customHeight="1" x14ac:dyDescent="0.25">
      <c r="A47" s="29">
        <v>1</v>
      </c>
      <c r="B47" s="2"/>
      <c r="C47" s="155"/>
      <c r="D47" s="155"/>
      <c r="E47" s="59"/>
      <c r="F47" s="156"/>
      <c r="G47" s="156"/>
      <c r="H47" s="156"/>
      <c r="L47" s="6"/>
      <c r="N47" s="6"/>
      <c r="R47" s="6"/>
    </row>
    <row r="48" spans="1:57" s="4" customFormat="1" ht="20.100000000000001" customHeight="1" x14ac:dyDescent="0.25">
      <c r="A48" s="29">
        <v>2</v>
      </c>
      <c r="B48" s="2"/>
      <c r="C48" s="155"/>
      <c r="D48" s="155"/>
      <c r="E48" s="59"/>
      <c r="F48" s="156"/>
      <c r="G48" s="156"/>
      <c r="H48" s="156"/>
      <c r="L48" s="6"/>
      <c r="N48" s="6"/>
      <c r="R48" s="6"/>
    </row>
    <row r="49" spans="1:18" s="4" customFormat="1" ht="20.100000000000001" customHeight="1" x14ac:dyDescent="0.25">
      <c r="A49" s="29">
        <v>3</v>
      </c>
      <c r="B49" s="2"/>
      <c r="C49" s="155"/>
      <c r="D49" s="155"/>
      <c r="E49" s="59"/>
      <c r="F49" s="156"/>
      <c r="G49" s="156"/>
      <c r="H49" s="156"/>
      <c r="L49" s="6"/>
      <c r="N49" s="6"/>
      <c r="R49" s="6"/>
    </row>
    <row r="50" spans="1:18" s="4" customFormat="1" ht="20.100000000000001" customHeight="1" x14ac:dyDescent="0.25">
      <c r="A50" s="29">
        <v>4</v>
      </c>
      <c r="B50" s="2"/>
      <c r="C50" s="155"/>
      <c r="D50" s="155"/>
      <c r="E50" s="59"/>
      <c r="F50" s="156"/>
      <c r="G50" s="156"/>
      <c r="H50" s="156"/>
      <c r="L50" s="6"/>
      <c r="N50" s="6"/>
      <c r="R50" s="6"/>
    </row>
    <row r="51" spans="1:18" s="4" customFormat="1" ht="20.100000000000001" customHeight="1" x14ac:dyDescent="0.25">
      <c r="A51" s="29">
        <v>5</v>
      </c>
      <c r="B51" s="2"/>
      <c r="C51" s="155"/>
      <c r="D51" s="155"/>
      <c r="E51" s="59"/>
      <c r="F51" s="156"/>
      <c r="G51" s="156"/>
      <c r="H51" s="156"/>
      <c r="L51" s="6"/>
      <c r="N51" s="6"/>
      <c r="R51" s="6"/>
    </row>
    <row r="52" spans="1:18" s="4" customFormat="1" ht="20.100000000000001" customHeight="1" x14ac:dyDescent="0.25">
      <c r="A52" s="29">
        <v>6</v>
      </c>
      <c r="B52" s="2"/>
      <c r="C52" s="155"/>
      <c r="D52" s="155"/>
      <c r="E52" s="59"/>
      <c r="F52" s="156"/>
      <c r="G52" s="156"/>
      <c r="H52" s="156"/>
      <c r="L52" s="6"/>
      <c r="N52" s="6"/>
      <c r="R52" s="6"/>
    </row>
    <row r="53" spans="1:18" s="4" customFormat="1" ht="20.100000000000001" customHeight="1" x14ac:dyDescent="0.25">
      <c r="A53" s="29">
        <v>7</v>
      </c>
      <c r="B53" s="2"/>
      <c r="C53" s="155"/>
      <c r="D53" s="155"/>
      <c r="E53" s="59"/>
      <c r="F53" s="156"/>
      <c r="G53" s="156"/>
      <c r="H53" s="156"/>
      <c r="L53" s="6"/>
      <c r="N53" s="6"/>
      <c r="R53" s="6"/>
    </row>
    <row r="54" spans="1:18" s="4" customFormat="1" ht="20.100000000000001" customHeight="1" x14ac:dyDescent="0.25">
      <c r="A54" s="29">
        <v>8</v>
      </c>
      <c r="B54" s="2"/>
      <c r="C54" s="155"/>
      <c r="D54" s="155"/>
      <c r="E54" s="59"/>
      <c r="F54" s="156"/>
      <c r="G54" s="156"/>
      <c r="H54" s="156"/>
      <c r="L54" s="6"/>
      <c r="N54" s="6"/>
      <c r="R54" s="6"/>
    </row>
    <row r="55" spans="1:18" s="4" customFormat="1" ht="20.100000000000001" customHeight="1" x14ac:dyDescent="0.25">
      <c r="A55" s="29">
        <v>9</v>
      </c>
      <c r="B55" s="2"/>
      <c r="C55" s="155"/>
      <c r="D55" s="155"/>
      <c r="E55" s="59"/>
      <c r="F55" s="156"/>
      <c r="G55" s="156"/>
      <c r="H55" s="156"/>
      <c r="L55" s="6"/>
      <c r="N55" s="6"/>
      <c r="R55" s="6"/>
    </row>
    <row r="56" spans="1:18" s="4" customFormat="1" ht="20.100000000000001" customHeight="1" x14ac:dyDescent="0.25">
      <c r="A56" s="29">
        <v>10</v>
      </c>
      <c r="B56" s="2"/>
      <c r="C56" s="155"/>
      <c r="D56" s="155"/>
      <c r="E56" s="59"/>
      <c r="F56" s="156"/>
      <c r="G56" s="156"/>
      <c r="H56" s="156"/>
      <c r="L56" s="6"/>
      <c r="N56" s="6"/>
      <c r="R56" s="6"/>
    </row>
    <row r="57" spans="1:18" s="4" customFormat="1" ht="20.100000000000001" customHeight="1" x14ac:dyDescent="0.25">
      <c r="A57" s="29">
        <v>11</v>
      </c>
      <c r="B57" s="2"/>
      <c r="C57" s="155"/>
      <c r="D57" s="155"/>
      <c r="E57" s="59"/>
      <c r="F57" s="156"/>
      <c r="G57" s="156"/>
      <c r="H57" s="156"/>
      <c r="L57" s="6"/>
      <c r="N57" s="6"/>
      <c r="R57" s="6"/>
    </row>
    <row r="58" spans="1:18" s="4" customFormat="1" ht="20.100000000000001" customHeight="1" x14ac:dyDescent="0.25">
      <c r="A58" s="29">
        <v>12</v>
      </c>
      <c r="B58" s="2"/>
      <c r="C58" s="155"/>
      <c r="D58" s="155"/>
      <c r="E58" s="59"/>
      <c r="F58" s="156"/>
      <c r="G58" s="156"/>
      <c r="H58" s="156"/>
      <c r="L58" s="6"/>
      <c r="N58" s="6"/>
      <c r="R58" s="6"/>
    </row>
    <row r="59" spans="1:18" s="4" customFormat="1" ht="20.100000000000001" customHeight="1" x14ac:dyDescent="0.25">
      <c r="A59" s="29">
        <v>13</v>
      </c>
      <c r="B59" s="2"/>
      <c r="C59" s="155"/>
      <c r="D59" s="155"/>
      <c r="E59" s="59"/>
      <c r="F59" s="156"/>
      <c r="G59" s="156"/>
      <c r="H59" s="156"/>
      <c r="L59" s="6"/>
      <c r="N59" s="6"/>
      <c r="R59" s="6"/>
    </row>
    <row r="60" spans="1:18" s="4" customFormat="1" ht="20.100000000000001" customHeight="1" x14ac:dyDescent="0.25">
      <c r="A60" s="29">
        <v>14</v>
      </c>
      <c r="B60" s="2"/>
      <c r="C60" s="155"/>
      <c r="D60" s="155"/>
      <c r="E60" s="59"/>
      <c r="F60" s="156"/>
      <c r="G60" s="156"/>
      <c r="H60" s="156"/>
      <c r="L60" s="6"/>
      <c r="N60" s="6"/>
      <c r="R60" s="6"/>
    </row>
    <row r="61" spans="1:18" s="4" customFormat="1" ht="20.100000000000001" customHeight="1" x14ac:dyDescent="0.25">
      <c r="A61" s="29">
        <v>15</v>
      </c>
      <c r="B61" s="2"/>
      <c r="C61" s="155"/>
      <c r="D61" s="155"/>
      <c r="E61" s="59"/>
      <c r="F61" s="156"/>
      <c r="G61" s="156"/>
      <c r="H61" s="156"/>
      <c r="L61" s="6"/>
      <c r="N61" s="6"/>
      <c r="R61" s="6"/>
    </row>
    <row r="62" spans="1:18" s="4" customFormat="1" ht="20.100000000000001" customHeight="1" x14ac:dyDescent="0.25">
      <c r="A62" s="29">
        <v>16</v>
      </c>
      <c r="B62" s="2"/>
      <c r="C62" s="155"/>
      <c r="D62" s="155"/>
      <c r="E62" s="59"/>
      <c r="F62" s="156"/>
      <c r="G62" s="156"/>
      <c r="H62" s="156"/>
      <c r="L62" s="6"/>
      <c r="N62" s="6"/>
      <c r="R62" s="6"/>
    </row>
    <row r="63" spans="1:18" s="4" customFormat="1" ht="20.100000000000001" customHeight="1" x14ac:dyDescent="0.25">
      <c r="A63" s="29">
        <v>17</v>
      </c>
      <c r="B63" s="2"/>
      <c r="C63" s="155"/>
      <c r="D63" s="155"/>
      <c r="E63" s="59"/>
      <c r="F63" s="156"/>
      <c r="G63" s="156"/>
      <c r="H63" s="156"/>
      <c r="L63" s="6"/>
      <c r="N63" s="6"/>
      <c r="R63" s="6"/>
    </row>
    <row r="64" spans="1:18" s="4" customFormat="1" ht="20.100000000000001" customHeight="1" x14ac:dyDescent="0.25">
      <c r="A64" s="29">
        <v>18</v>
      </c>
      <c r="B64" s="2"/>
      <c r="C64" s="155"/>
      <c r="D64" s="155"/>
      <c r="E64" s="59"/>
      <c r="F64" s="156"/>
      <c r="G64" s="156"/>
      <c r="H64" s="156"/>
      <c r="L64" s="6"/>
      <c r="N64" s="6"/>
      <c r="R64" s="6"/>
    </row>
    <row r="65" spans="1:18" s="4" customFormat="1" ht="20.100000000000001" customHeight="1" x14ac:dyDescent="0.25">
      <c r="A65" s="29">
        <v>19</v>
      </c>
      <c r="B65" s="2"/>
      <c r="C65" s="155"/>
      <c r="D65" s="155"/>
      <c r="E65" s="59"/>
      <c r="F65" s="156"/>
      <c r="G65" s="156"/>
      <c r="H65" s="156"/>
      <c r="L65" s="6"/>
      <c r="N65" s="6"/>
      <c r="R65" s="6"/>
    </row>
    <row r="66" spans="1:18" s="4" customFormat="1" ht="20.100000000000001" customHeight="1" x14ac:dyDescent="0.25">
      <c r="A66" s="29">
        <v>20</v>
      </c>
      <c r="B66" s="2"/>
      <c r="C66" s="155"/>
      <c r="D66" s="155"/>
      <c r="E66" s="59"/>
      <c r="F66" s="160"/>
      <c r="G66" s="160"/>
      <c r="H66" s="160"/>
      <c r="L66" s="6"/>
      <c r="N66" s="6"/>
      <c r="R66" s="6"/>
    </row>
    <row r="67" spans="1:18" s="4" customFormat="1" ht="3.95" customHeight="1" x14ac:dyDescent="0.25">
      <c r="A67" s="161"/>
      <c r="B67" s="162"/>
      <c r="C67" s="162"/>
      <c r="D67" s="163"/>
      <c r="E67" s="60"/>
      <c r="F67" s="60"/>
      <c r="G67" s="60"/>
      <c r="H67" s="61"/>
      <c r="L67" s="6"/>
      <c r="N67" s="6"/>
      <c r="R67" s="6"/>
    </row>
    <row r="68" spans="1:18" s="4" customFormat="1" ht="20.100000000000001" customHeight="1" x14ac:dyDescent="0.25">
      <c r="A68" s="52" t="s">
        <v>28</v>
      </c>
      <c r="B68" s="53">
        <f>SUM(B47:B66)</f>
        <v>0</v>
      </c>
      <c r="C68" s="159"/>
      <c r="D68" s="159"/>
      <c r="E68" s="62"/>
      <c r="L68" s="6"/>
      <c r="N68" s="6"/>
      <c r="R68" s="6"/>
    </row>
    <row r="69" spans="1:18" s="4" customFormat="1" ht="20.100000000000001" customHeight="1" x14ac:dyDescent="0.25">
      <c r="A69" s="44"/>
      <c r="B69" s="44"/>
      <c r="C69" s="44"/>
      <c r="D69" s="44"/>
      <c r="E69" s="44"/>
      <c r="F69" s="44"/>
      <c r="G69" s="44"/>
      <c r="H69" s="44"/>
      <c r="L69" s="6"/>
      <c r="N69" s="6"/>
      <c r="R69" s="6"/>
    </row>
    <row r="70" spans="1:18" s="4" customFormat="1" ht="15" x14ac:dyDescent="0.25">
      <c r="A70" s="54"/>
      <c r="L70" s="6"/>
      <c r="N70" s="6"/>
      <c r="R70" s="6"/>
    </row>
    <row r="71" spans="1:18" s="4" customFormat="1" ht="15.75" x14ac:dyDescent="0.25">
      <c r="A71" s="23"/>
      <c r="H71" s="50"/>
      <c r="L71" s="6"/>
      <c r="N71" s="6"/>
      <c r="R71" s="6"/>
    </row>
    <row r="72" spans="1:18" s="4" customFormat="1" ht="15.75" x14ac:dyDescent="0.25">
      <c r="A72" s="55"/>
      <c r="H72" s="51"/>
      <c r="L72" s="6"/>
      <c r="N72" s="6"/>
      <c r="R72" s="6"/>
    </row>
    <row r="73" spans="1:18" s="4" customFormat="1" ht="15" x14ac:dyDescent="0.25">
      <c r="L73" s="6"/>
      <c r="N73" s="6"/>
      <c r="R73" s="6"/>
    </row>
    <row r="74" spans="1:18" s="4" customFormat="1" ht="15" x14ac:dyDescent="0.25">
      <c r="L74" s="6"/>
      <c r="N74" s="6"/>
      <c r="R74" s="6"/>
    </row>
    <row r="75" spans="1:18" s="4" customFormat="1" ht="15" x14ac:dyDescent="0.25">
      <c r="L75" s="6"/>
      <c r="N75" s="6"/>
      <c r="R75" s="6"/>
    </row>
    <row r="76" spans="1:18" s="4" customFormat="1" ht="15" x14ac:dyDescent="0.25">
      <c r="L76" s="6"/>
      <c r="N76" s="6"/>
      <c r="R76" s="6"/>
    </row>
    <row r="77" spans="1:18" s="4" customFormat="1" ht="15" x14ac:dyDescent="0.25">
      <c r="L77" s="6"/>
      <c r="N77" s="6"/>
      <c r="R77" s="6"/>
    </row>
    <row r="78" spans="1:18" s="4" customFormat="1" ht="15" x14ac:dyDescent="0.25">
      <c r="L78" s="6"/>
      <c r="N78" s="6"/>
      <c r="R78" s="6"/>
    </row>
    <row r="79" spans="1:18" s="4" customFormat="1" ht="15" x14ac:dyDescent="0.25">
      <c r="L79" s="6"/>
      <c r="N79" s="6"/>
      <c r="R79" s="6"/>
    </row>
    <row r="80" spans="1:18" s="4" customFormat="1" ht="15" x14ac:dyDescent="0.25">
      <c r="L80" s="6"/>
      <c r="N80" s="6"/>
      <c r="R80" s="6"/>
    </row>
    <row r="81" spans="12:18" s="4" customFormat="1" ht="15" x14ac:dyDescent="0.25">
      <c r="L81" s="6"/>
      <c r="N81" s="6"/>
      <c r="R81" s="6"/>
    </row>
    <row r="82" spans="12:18" s="4" customFormat="1" ht="15" x14ac:dyDescent="0.25">
      <c r="L82" s="6"/>
      <c r="N82" s="6"/>
      <c r="R82" s="6"/>
    </row>
    <row r="83" spans="12:18" s="4" customFormat="1" ht="15" x14ac:dyDescent="0.25">
      <c r="L83" s="6"/>
      <c r="N83" s="6"/>
      <c r="R83" s="6"/>
    </row>
    <row r="84" spans="12:18" s="4" customFormat="1" ht="15" x14ac:dyDescent="0.25">
      <c r="L84" s="6"/>
      <c r="N84" s="6"/>
      <c r="R84" s="6"/>
    </row>
    <row r="85" spans="12:18" s="4" customFormat="1" ht="15" x14ac:dyDescent="0.25">
      <c r="L85" s="6"/>
      <c r="N85" s="6"/>
      <c r="R85" s="6"/>
    </row>
    <row r="86" spans="12:18" s="4" customFormat="1" ht="15" x14ac:dyDescent="0.25">
      <c r="L86" s="6"/>
      <c r="N86" s="6"/>
      <c r="R86" s="6"/>
    </row>
    <row r="87" spans="12:18" s="4" customFormat="1" ht="15" x14ac:dyDescent="0.25">
      <c r="L87" s="6"/>
      <c r="N87" s="6"/>
      <c r="R87" s="6"/>
    </row>
    <row r="88" spans="12:18" s="4" customFormat="1" ht="15" x14ac:dyDescent="0.25">
      <c r="L88" s="6"/>
      <c r="N88" s="6"/>
      <c r="R88" s="6"/>
    </row>
    <row r="89" spans="12:18" s="4" customFormat="1" ht="15" x14ac:dyDescent="0.25">
      <c r="L89" s="6"/>
      <c r="N89" s="6"/>
      <c r="R89" s="6"/>
    </row>
    <row r="90" spans="12:18" s="4" customFormat="1" ht="15" x14ac:dyDescent="0.25">
      <c r="L90" s="6"/>
      <c r="N90" s="6"/>
      <c r="R90" s="6"/>
    </row>
    <row r="91" spans="12:18" s="4" customFormat="1" ht="15" x14ac:dyDescent="0.25">
      <c r="L91" s="6"/>
      <c r="N91" s="6"/>
      <c r="R91" s="6"/>
    </row>
    <row r="92" spans="12:18" s="4" customFormat="1" ht="15" x14ac:dyDescent="0.25">
      <c r="L92" s="6"/>
      <c r="N92" s="6"/>
      <c r="R92" s="6"/>
    </row>
    <row r="93" spans="12:18" s="4" customFormat="1" ht="15" x14ac:dyDescent="0.25">
      <c r="L93" s="6"/>
      <c r="N93" s="6"/>
      <c r="R93" s="6"/>
    </row>
    <row r="94" spans="12:18" s="4" customFormat="1" ht="15" x14ac:dyDescent="0.25">
      <c r="L94" s="6"/>
      <c r="N94" s="6"/>
      <c r="R94" s="6"/>
    </row>
    <row r="95" spans="12:18" s="4" customFormat="1" ht="15" x14ac:dyDescent="0.25">
      <c r="L95" s="6"/>
      <c r="N95" s="6"/>
      <c r="R95" s="6"/>
    </row>
    <row r="96" spans="12:18" s="4" customFormat="1" ht="15" x14ac:dyDescent="0.25">
      <c r="L96" s="6"/>
      <c r="N96" s="6"/>
      <c r="R96" s="6"/>
    </row>
    <row r="97" spans="12:18" s="4" customFormat="1" ht="15" x14ac:dyDescent="0.25">
      <c r="L97" s="6"/>
      <c r="N97" s="6"/>
      <c r="R97" s="6"/>
    </row>
    <row r="98" spans="12:18" s="4" customFormat="1" ht="15" x14ac:dyDescent="0.25">
      <c r="L98" s="6"/>
      <c r="N98" s="6"/>
      <c r="R98" s="6"/>
    </row>
    <row r="99" spans="12:18" s="4" customFormat="1" ht="15" x14ac:dyDescent="0.25">
      <c r="L99" s="6"/>
      <c r="N99" s="6"/>
      <c r="R99" s="6"/>
    </row>
    <row r="100" spans="12:18" s="4" customFormat="1" ht="15" x14ac:dyDescent="0.25">
      <c r="L100" s="6"/>
      <c r="N100" s="6"/>
      <c r="R100" s="6"/>
    </row>
    <row r="101" spans="12:18" s="4" customFormat="1" ht="15" x14ac:dyDescent="0.25">
      <c r="L101" s="6"/>
      <c r="N101" s="6"/>
      <c r="R101" s="6"/>
    </row>
    <row r="102" spans="12:18" s="4" customFormat="1" ht="15" x14ac:dyDescent="0.25">
      <c r="L102" s="6"/>
      <c r="N102" s="6"/>
      <c r="R102" s="6"/>
    </row>
    <row r="103" spans="12:18" s="4" customFormat="1" ht="15" x14ac:dyDescent="0.25">
      <c r="L103" s="6"/>
      <c r="N103" s="6"/>
      <c r="R103" s="6"/>
    </row>
    <row r="104" spans="12:18" s="4" customFormat="1" ht="15" x14ac:dyDescent="0.25">
      <c r="L104" s="6"/>
      <c r="N104" s="6"/>
      <c r="R104" s="6"/>
    </row>
    <row r="105" spans="12:18" s="4" customFormat="1" ht="15" x14ac:dyDescent="0.25"/>
    <row r="106" spans="12:18" s="4" customFormat="1" ht="15" x14ac:dyDescent="0.25"/>
    <row r="107" spans="12:18" s="4" customFormat="1" ht="15" x14ac:dyDescent="0.25"/>
  </sheetData>
  <sheetProtection algorithmName="SHA-512" hashValue="s601zxUX+cW00W85dC5bT9oBsAPXq55ir1BRrOYJ1qykcRUBqf00eIAV91VoCSgVHCaHhOgR4Pbrp+crCmPmOg==" saltValue="1/dkGAxwbNigisxQGzMCvA==" spinCount="100000" sheet="1" formatColumns="0" formatRows="0" selectLockedCells="1" autoFilter="0"/>
  <mergeCells count="101">
    <mergeCell ref="C65:D65"/>
    <mergeCell ref="F65:H65"/>
    <mergeCell ref="C66:D66"/>
    <mergeCell ref="F66:H66"/>
    <mergeCell ref="A67:D67"/>
    <mergeCell ref="C68:D68"/>
    <mergeCell ref="C62:D62"/>
    <mergeCell ref="F62:H62"/>
    <mergeCell ref="C63:D63"/>
    <mergeCell ref="F63:H63"/>
    <mergeCell ref="C64:D64"/>
    <mergeCell ref="F64:H64"/>
    <mergeCell ref="C59:D59"/>
    <mergeCell ref="F59:H59"/>
    <mergeCell ref="C60:D60"/>
    <mergeCell ref="F60:H60"/>
    <mergeCell ref="C61:D61"/>
    <mergeCell ref="F61:H61"/>
    <mergeCell ref="C56:D56"/>
    <mergeCell ref="F56:H56"/>
    <mergeCell ref="C57:D57"/>
    <mergeCell ref="F57:H57"/>
    <mergeCell ref="C58:D58"/>
    <mergeCell ref="F58:H58"/>
    <mergeCell ref="C53:D53"/>
    <mergeCell ref="F53:H53"/>
    <mergeCell ref="C54:D54"/>
    <mergeCell ref="F54:H54"/>
    <mergeCell ref="C55:D55"/>
    <mergeCell ref="F55:H55"/>
    <mergeCell ref="C50:D50"/>
    <mergeCell ref="F50:H50"/>
    <mergeCell ref="C51:D51"/>
    <mergeCell ref="F51:H51"/>
    <mergeCell ref="C52:D52"/>
    <mergeCell ref="F52:H52"/>
    <mergeCell ref="C47:D47"/>
    <mergeCell ref="F47:H47"/>
    <mergeCell ref="C48:D48"/>
    <mergeCell ref="F48:H48"/>
    <mergeCell ref="C49:D49"/>
    <mergeCell ref="F49:H49"/>
    <mergeCell ref="B41:C41"/>
    <mergeCell ref="A43:C43"/>
    <mergeCell ref="A45:D45"/>
    <mergeCell ref="E45:H45"/>
    <mergeCell ref="C46:D46"/>
    <mergeCell ref="F46:H46"/>
    <mergeCell ref="B35:C35"/>
    <mergeCell ref="B36:C36"/>
    <mergeCell ref="B37:C37"/>
    <mergeCell ref="B38:C38"/>
    <mergeCell ref="B39:C39"/>
    <mergeCell ref="B40:C40"/>
    <mergeCell ref="B29:C29"/>
    <mergeCell ref="B30:C30"/>
    <mergeCell ref="B31:C31"/>
    <mergeCell ref="B32:C32"/>
    <mergeCell ref="B33:C33"/>
    <mergeCell ref="B34:C34"/>
    <mergeCell ref="B23:C23"/>
    <mergeCell ref="B24:C24"/>
    <mergeCell ref="B25:C25"/>
    <mergeCell ref="B26:C26"/>
    <mergeCell ref="A27:H27"/>
    <mergeCell ref="B28:C28"/>
    <mergeCell ref="B17:C17"/>
    <mergeCell ref="B18:C18"/>
    <mergeCell ref="B19:C19"/>
    <mergeCell ref="B20:C20"/>
    <mergeCell ref="B21:C21"/>
    <mergeCell ref="B22:C22"/>
    <mergeCell ref="B15:C15"/>
    <mergeCell ref="B16:C16"/>
    <mergeCell ref="C9:D9"/>
    <mergeCell ref="A10:B10"/>
    <mergeCell ref="C10:D10"/>
    <mergeCell ref="F10:H10"/>
    <mergeCell ref="A11:B11"/>
    <mergeCell ref="C11:D11"/>
    <mergeCell ref="F11:H11"/>
    <mergeCell ref="A8:B8"/>
    <mergeCell ref="C8:D8"/>
    <mergeCell ref="E8:E9"/>
    <mergeCell ref="F8:H9"/>
    <mergeCell ref="A9:B9"/>
    <mergeCell ref="A12:H12"/>
    <mergeCell ref="AF12:AG12"/>
    <mergeCell ref="B13:C13"/>
    <mergeCell ref="B14:C14"/>
    <mergeCell ref="F1:H1"/>
    <mergeCell ref="F2:H2"/>
    <mergeCell ref="F3:H3"/>
    <mergeCell ref="C5:F5"/>
    <mergeCell ref="G5:H5"/>
    <mergeCell ref="F4:H4"/>
    <mergeCell ref="A6:D6"/>
    <mergeCell ref="E6:H6"/>
    <mergeCell ref="A7:B7"/>
    <mergeCell ref="C7:D7"/>
    <mergeCell ref="E7:H7"/>
  </mergeCells>
  <conditionalFormatting sqref="A10:A11 B47:C47 B48:B66">
    <cfRule type="cellIs" priority="24" stopIfTrue="1" operator="notEqual">
      <formula>0</formula>
    </cfRule>
  </conditionalFormatting>
  <conditionalFormatting sqref="A10:A11 B47:C47 B48:B66">
    <cfRule type="cellIs" dxfId="246" priority="23" stopIfTrue="1" operator="equal">
      <formula>0</formula>
    </cfRule>
  </conditionalFormatting>
  <conditionalFormatting sqref="A10:A11">
    <cfRule type="cellIs" dxfId="245" priority="22" operator="equal">
      <formula>#REF!</formula>
    </cfRule>
  </conditionalFormatting>
  <conditionalFormatting sqref="G5">
    <cfRule type="cellIs" dxfId="244" priority="21" stopIfTrue="1" operator="equal">
      <formula>0</formula>
    </cfRule>
  </conditionalFormatting>
  <conditionalFormatting sqref="C7">
    <cfRule type="cellIs" dxfId="243" priority="18" stopIfTrue="1" operator="equal">
      <formula>0</formula>
    </cfRule>
  </conditionalFormatting>
  <conditionalFormatting sqref="C8:C9">
    <cfRule type="cellIs" dxfId="242" priority="17" stopIfTrue="1" operator="equal">
      <formula>0</formula>
    </cfRule>
  </conditionalFormatting>
  <conditionalFormatting sqref="C48:C66">
    <cfRule type="cellIs" priority="20" stopIfTrue="1" operator="notEqual">
      <formula>0</formula>
    </cfRule>
  </conditionalFormatting>
  <conditionalFormatting sqref="C48:C66">
    <cfRule type="cellIs" dxfId="241" priority="19" stopIfTrue="1" operator="equal">
      <formula>0</formula>
    </cfRule>
  </conditionalFormatting>
  <conditionalFormatting sqref="D14">
    <cfRule type="cellIs" priority="16" stopIfTrue="1" operator="notEqual">
      <formula>0</formula>
    </cfRule>
  </conditionalFormatting>
  <conditionalFormatting sqref="D14">
    <cfRule type="cellIs" dxfId="240" priority="15" stopIfTrue="1" operator="equal">
      <formula>0</formula>
    </cfRule>
  </conditionalFormatting>
  <conditionalFormatting sqref="D15:F25">
    <cfRule type="cellIs" priority="14" stopIfTrue="1" operator="notEqual">
      <formula>0</formula>
    </cfRule>
  </conditionalFormatting>
  <conditionalFormatting sqref="D15:F25">
    <cfRule type="cellIs" dxfId="239" priority="13" stopIfTrue="1" operator="equal">
      <formula>0</formula>
    </cfRule>
  </conditionalFormatting>
  <conditionalFormatting sqref="E14:F14">
    <cfRule type="cellIs" priority="12" stopIfTrue="1" operator="notEqual">
      <formula>0</formula>
    </cfRule>
  </conditionalFormatting>
  <conditionalFormatting sqref="E14:F14">
    <cfRule type="cellIs" dxfId="238" priority="11" stopIfTrue="1" operator="equal">
      <formula>0</formula>
    </cfRule>
  </conditionalFormatting>
  <conditionalFormatting sqref="D29">
    <cfRule type="cellIs" priority="10" stopIfTrue="1" operator="notEqual">
      <formula>0</formula>
    </cfRule>
  </conditionalFormatting>
  <conditionalFormatting sqref="D29">
    <cfRule type="cellIs" dxfId="237" priority="9" stopIfTrue="1" operator="equal">
      <formula>0</formula>
    </cfRule>
  </conditionalFormatting>
  <conditionalFormatting sqref="D30:F40">
    <cfRule type="cellIs" priority="8" stopIfTrue="1" operator="notEqual">
      <formula>0</formula>
    </cfRule>
  </conditionalFormatting>
  <conditionalFormatting sqref="D30:F40">
    <cfRule type="cellIs" dxfId="236" priority="7" stopIfTrue="1" operator="equal">
      <formula>""</formula>
    </cfRule>
  </conditionalFormatting>
  <conditionalFormatting sqref="E29:F29">
    <cfRule type="cellIs" priority="6" stopIfTrue="1" operator="notEqual">
      <formula>0</formula>
    </cfRule>
  </conditionalFormatting>
  <conditionalFormatting sqref="E29:F29">
    <cfRule type="cellIs" dxfId="235" priority="5" stopIfTrue="1" operator="equal">
      <formula>0</formula>
    </cfRule>
  </conditionalFormatting>
  <conditionalFormatting sqref="F4">
    <cfRule type="cellIs" dxfId="234" priority="2" stopIfTrue="1" operator="equal">
      <formula>0</formula>
    </cfRule>
  </conditionalFormatting>
  <dataValidations disablePrompts="1" count="1">
    <dataValidation type="list" allowBlank="1" showInputMessage="1" showErrorMessage="1" sqref="C7:D7" xr:uid="{CE4E6A1C-57FE-4576-A0C3-7768A301A492}">
      <formula1>"1,2,3,4,5,6,7,8,9,10"</formula1>
    </dataValidation>
  </dataValidations>
  <hyperlinks>
    <hyperlink ref="AF4" location="Instructions!A8" display="Instructions" xr:uid="{5DB5B3F0-B2F5-4A21-AA8A-5E3492004AC0}"/>
  </hyperlinks>
  <printOptions horizontalCentered="1"/>
  <pageMargins left="0.25" right="0.25" top="0.75" bottom="0.75" header="0.3" footer="0.3"/>
  <pageSetup scale="1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A90A3-4700-46C1-AA9F-B2672B3E50D9}">
  <sheetPr>
    <tabColor theme="8" tint="0.59999389629810485"/>
    <pageSetUpPr fitToPage="1"/>
  </sheetPr>
  <dimension ref="A1:BE107"/>
  <sheetViews>
    <sheetView showGridLines="0" zoomScale="75" zoomScaleNormal="75" zoomScaleSheetLayoutView="70" workbookViewId="0">
      <selection activeCell="F4" sqref="F4:H4"/>
    </sheetView>
  </sheetViews>
  <sheetFormatPr defaultColWidth="9.140625" defaultRowHeight="14.25" x14ac:dyDescent="0.25"/>
  <cols>
    <col min="1" max="1" width="14.7109375" style="14" customWidth="1"/>
    <col min="2" max="2" width="19.7109375" style="14" customWidth="1"/>
    <col min="3" max="3" width="29.7109375" style="14" customWidth="1"/>
    <col min="4" max="4" width="23.7109375" style="14" customWidth="1"/>
    <col min="5" max="5" width="25.5703125" style="14" customWidth="1"/>
    <col min="6" max="6" width="23.85546875" style="14" customWidth="1"/>
    <col min="7" max="7" width="23.7109375" style="14" customWidth="1"/>
    <col min="8" max="8" width="18.85546875" style="14" customWidth="1"/>
    <col min="9" max="9" width="9.140625" style="14" customWidth="1"/>
    <col min="10" max="10" width="17.7109375" style="14" customWidth="1"/>
    <col min="11" max="11" width="33.28515625" style="14" customWidth="1"/>
    <col min="12" max="12" width="15.85546875" style="14" customWidth="1"/>
    <col min="13" max="13" width="15.7109375" style="14" customWidth="1"/>
    <col min="14" max="14" width="15.85546875" style="14" customWidth="1"/>
    <col min="15" max="15" width="10.7109375" style="14" customWidth="1"/>
    <col min="16" max="16" width="15.85546875" style="14" customWidth="1"/>
    <col min="17" max="17" width="30.28515625" style="14" customWidth="1"/>
    <col min="18" max="18" width="13.5703125" style="14" customWidth="1"/>
    <col min="19" max="19" width="10.7109375" style="14" customWidth="1"/>
    <col min="20" max="20" width="10.5703125" style="14" customWidth="1"/>
    <col min="21" max="22" width="10.7109375" style="14" customWidth="1"/>
    <col min="23" max="23" width="19.28515625" style="14" customWidth="1"/>
    <col min="24" max="24" width="10.7109375" style="14" customWidth="1"/>
    <col min="25" max="31" width="9.140625" style="14" customWidth="1"/>
    <col min="32" max="32" width="20.42578125" style="14" bestFit="1" customWidth="1"/>
    <col min="33" max="33" width="21.28515625" style="14" customWidth="1"/>
    <col min="34" max="16384" width="9.140625" style="14"/>
  </cols>
  <sheetData>
    <row r="1" spans="1:57" ht="27" customHeight="1" x14ac:dyDescent="0.25">
      <c r="E1" s="5" t="s">
        <v>9</v>
      </c>
      <c r="F1" s="164" t="str">
        <f>IF(('Contract Roll-up'!F1)="","",'Contract Roll-up'!F1)</f>
        <v/>
      </c>
      <c r="G1" s="165"/>
      <c r="H1" s="166"/>
    </row>
    <row r="2" spans="1:57" ht="27" customHeight="1" x14ac:dyDescent="0.25">
      <c r="E2" s="5" t="s">
        <v>10</v>
      </c>
      <c r="F2" s="164" t="str">
        <f>IF(('Contract Roll-up'!F2)="","",'Contract Roll-up'!F2)</f>
        <v/>
      </c>
      <c r="G2" s="165"/>
      <c r="H2" s="166"/>
    </row>
    <row r="3" spans="1:57" ht="27" customHeight="1" x14ac:dyDescent="0.25">
      <c r="E3" s="5" t="s">
        <v>11</v>
      </c>
      <c r="F3" s="164" t="str">
        <f>IF(('Contract Roll-up'!F3)="","",'Contract Roll-up'!F3)</f>
        <v/>
      </c>
      <c r="G3" s="165"/>
      <c r="H3" s="166"/>
      <c r="J3" s="9"/>
      <c r="K3" s="10" t="s">
        <v>41</v>
      </c>
    </row>
    <row r="4" spans="1:57" s="4" customFormat="1" ht="27" customHeight="1" x14ac:dyDescent="0.25">
      <c r="C4" s="11" t="s">
        <v>8</v>
      </c>
      <c r="D4" s="72" t="str">
        <f>IF(('Contract Roll-up'!D4)="","",'Contract Roll-up'!D4)</f>
        <v/>
      </c>
      <c r="E4" s="5" t="s">
        <v>52</v>
      </c>
      <c r="F4" s="102"/>
      <c r="G4" s="103"/>
      <c r="H4" s="104"/>
      <c r="L4" s="6"/>
      <c r="N4" s="6"/>
      <c r="R4" s="6"/>
      <c r="AA4" s="4">
        <v>4</v>
      </c>
      <c r="AF4" s="12" t="s">
        <v>0</v>
      </c>
      <c r="AG4" s="8" t="s">
        <v>1</v>
      </c>
    </row>
    <row r="5" spans="1:57" s="4" customFormat="1" ht="27" customHeight="1" x14ac:dyDescent="0.25">
      <c r="A5" s="13"/>
      <c r="C5" s="135" t="s">
        <v>29</v>
      </c>
      <c r="D5" s="136"/>
      <c r="E5" s="136"/>
      <c r="F5" s="136"/>
      <c r="G5" s="150"/>
      <c r="H5" s="150"/>
      <c r="L5" s="6"/>
      <c r="N5" s="6"/>
      <c r="R5" s="6"/>
      <c r="AA5" s="4">
        <v>5</v>
      </c>
    </row>
    <row r="6" spans="1:57" ht="21.95" customHeight="1" x14ac:dyDescent="0.25">
      <c r="A6" s="132" t="s">
        <v>30</v>
      </c>
      <c r="B6" s="133"/>
      <c r="C6" s="133"/>
      <c r="D6" s="134"/>
      <c r="E6" s="129" t="str">
        <f>IF('Contract Roll-up'!D3="HUB","Work Authorization HUB Status","Work Authorization DBE Status")</f>
        <v>Work Authorization DBE Status</v>
      </c>
      <c r="F6" s="130"/>
      <c r="G6" s="130"/>
      <c r="H6" s="131"/>
      <c r="J6" s="4"/>
      <c r="K6" s="15"/>
      <c r="L6" s="15"/>
      <c r="M6" s="15"/>
      <c r="N6" s="15"/>
      <c r="O6" s="15"/>
      <c r="P6" s="15"/>
      <c r="Q6" s="15"/>
      <c r="R6" s="15"/>
      <c r="S6" s="15"/>
      <c r="T6" s="15"/>
      <c r="U6" s="15"/>
      <c r="V6" s="15"/>
    </row>
    <row r="7" spans="1:57" s="4" customFormat="1" ht="19.5" customHeight="1" x14ac:dyDescent="0.25">
      <c r="A7" s="114" t="s">
        <v>31</v>
      </c>
      <c r="B7" s="115"/>
      <c r="C7" s="151">
        <v>3</v>
      </c>
      <c r="D7" s="152"/>
      <c r="E7" s="126" t="s">
        <v>35</v>
      </c>
      <c r="F7" s="127"/>
      <c r="G7" s="127"/>
      <c r="H7" s="128"/>
      <c r="L7" s="6"/>
      <c r="N7" s="6"/>
      <c r="R7" s="6"/>
      <c r="AA7" s="4" t="s">
        <v>2</v>
      </c>
    </row>
    <row r="8" spans="1:57" s="4" customFormat="1" ht="20.25" customHeight="1" x14ac:dyDescent="0.25">
      <c r="A8" s="110" t="s">
        <v>32</v>
      </c>
      <c r="B8" s="111"/>
      <c r="C8" s="99"/>
      <c r="D8" s="101"/>
      <c r="E8" s="167" t="str">
        <f>IF('Contract Roll-up'!D3="HUB","Total HUB Amount 
       Committed","Total DBE Amount 
       Committed")</f>
        <v>Total DBE Amount 
       Committed</v>
      </c>
      <c r="F8" s="169" t="str">
        <f>IF(D26=0,"",D26)</f>
        <v/>
      </c>
      <c r="G8" s="170"/>
      <c r="H8" s="171"/>
      <c r="L8" s="6"/>
      <c r="N8" s="6"/>
      <c r="R8" s="6"/>
      <c r="AA8" s="4" t="s">
        <v>3</v>
      </c>
    </row>
    <row r="9" spans="1:57" s="4" customFormat="1" ht="20.100000000000001" customHeight="1" x14ac:dyDescent="0.25">
      <c r="A9" s="110" t="s">
        <v>33</v>
      </c>
      <c r="B9" s="111"/>
      <c r="C9" s="116"/>
      <c r="D9" s="117"/>
      <c r="E9" s="168"/>
      <c r="F9" s="172"/>
      <c r="G9" s="173"/>
      <c r="H9" s="174"/>
      <c r="L9" s="6"/>
      <c r="N9" s="6"/>
      <c r="R9" s="6"/>
      <c r="AA9" s="4" t="s">
        <v>4</v>
      </c>
    </row>
    <row r="10" spans="1:57" s="4" customFormat="1" ht="30" customHeight="1" x14ac:dyDescent="0.25">
      <c r="A10" s="125" t="s">
        <v>34</v>
      </c>
      <c r="B10" s="125"/>
      <c r="C10" s="97">
        <f>B68</f>
        <v>0</v>
      </c>
      <c r="D10" s="98"/>
      <c r="E10" s="16" t="str">
        <f>IF('Contract Roll-up'!D3="HUB","HUB % Committed 
        to Date","DBE % Committed 
        to Date")</f>
        <v>DBE % Committed 
        to Date</v>
      </c>
      <c r="F10" s="149" t="str">
        <f>IF(C9="","",D26/C11)</f>
        <v/>
      </c>
      <c r="G10" s="149"/>
      <c r="H10" s="149"/>
      <c r="L10" s="6"/>
      <c r="N10" s="6"/>
      <c r="R10" s="6"/>
      <c r="AA10" s="4" t="s">
        <v>5</v>
      </c>
    </row>
    <row r="11" spans="1:57" s="4" customFormat="1" ht="19.5" customHeight="1" x14ac:dyDescent="0.2">
      <c r="A11" s="96" t="s">
        <v>51</v>
      </c>
      <c r="B11" s="96"/>
      <c r="C11" s="97">
        <f>C9+C10</f>
        <v>0</v>
      </c>
      <c r="D11" s="98"/>
      <c r="E11" s="16" t="str">
        <f>IF('Contract Roll-up'!D3="HUB","HUB % Paid to Date","DBE % Paid to Date")</f>
        <v>DBE % Paid to Date</v>
      </c>
      <c r="F11" s="149" t="str">
        <f>IF(C9="","",G26/C11)</f>
        <v/>
      </c>
      <c r="G11" s="149"/>
      <c r="H11" s="149"/>
      <c r="I11" s="17"/>
      <c r="J11" s="18"/>
      <c r="K11" s="18"/>
      <c r="L11" s="19"/>
      <c r="M11" s="18"/>
      <c r="N11" s="19"/>
      <c r="O11" s="18"/>
      <c r="P11" s="18"/>
      <c r="Q11" s="18"/>
      <c r="R11" s="19"/>
      <c r="S11" s="18"/>
      <c r="T11" s="18"/>
      <c r="U11" s="18"/>
      <c r="V11" s="18"/>
      <c r="W11" s="18"/>
      <c r="X11" s="18"/>
      <c r="Y11" s="18"/>
      <c r="Z11" s="18"/>
      <c r="AA11" s="18"/>
      <c r="AB11" s="18"/>
      <c r="AC11" s="18"/>
      <c r="AD11" s="18"/>
      <c r="AE11" s="18"/>
      <c r="AF11" s="18"/>
      <c r="AG11" s="18"/>
      <c r="AH11" s="18"/>
      <c r="AI11" s="18"/>
      <c r="AJ11" s="18"/>
      <c r="AK11" s="18"/>
    </row>
    <row r="12" spans="1:57" s="20" customFormat="1" ht="21.95" customHeight="1" thickBot="1" x14ac:dyDescent="0.3">
      <c r="A12" s="132" t="s">
        <v>36</v>
      </c>
      <c r="B12" s="133"/>
      <c r="C12" s="133"/>
      <c r="D12" s="133"/>
      <c r="E12" s="133"/>
      <c r="F12" s="133"/>
      <c r="G12" s="133"/>
      <c r="H12" s="134"/>
      <c r="L12" s="21"/>
      <c r="N12" s="21"/>
      <c r="R12" s="21"/>
      <c r="AF12" s="153"/>
      <c r="AG12" s="154"/>
    </row>
    <row r="13" spans="1:57" s="4" customFormat="1" ht="63" customHeight="1" thickBot="1" x14ac:dyDescent="0.3">
      <c r="A13" s="22" t="s">
        <v>6</v>
      </c>
      <c r="B13" s="137" t="str">
        <f>'Contract Roll-up'!B13</f>
        <v>Subproviders Name: DBE only 
(Enter Alphabetically)</v>
      </c>
      <c r="C13" s="138"/>
      <c r="D13" s="22" t="s">
        <v>38</v>
      </c>
      <c r="E13" s="22" t="s">
        <v>21</v>
      </c>
      <c r="F13" s="22" t="s">
        <v>13</v>
      </c>
      <c r="G13" s="22" t="s">
        <v>22</v>
      </c>
      <c r="H13" s="22" t="s">
        <v>12</v>
      </c>
      <c r="J13" s="23"/>
      <c r="K13" s="24"/>
      <c r="L13" s="25"/>
      <c r="M13" s="24"/>
      <c r="N13" s="24"/>
      <c r="O13" s="24"/>
      <c r="P13" s="24"/>
      <c r="Q13" s="23"/>
      <c r="R13" s="26"/>
      <c r="S13" s="24"/>
      <c r="T13" s="24"/>
      <c r="U13" s="24"/>
      <c r="V13" s="24"/>
      <c r="W13" s="24"/>
      <c r="X13" s="24"/>
      <c r="AF13" s="27"/>
      <c r="AG13" s="28"/>
    </row>
    <row r="14" spans="1:57" s="4" customFormat="1" ht="20.100000000000001" customHeight="1" x14ac:dyDescent="0.25">
      <c r="A14" s="29">
        <v>1</v>
      </c>
      <c r="B14" s="107" t="str">
        <f>IF(('Contract Roll-up'!B14)="","",'Contract Roll-up'!B14)</f>
        <v/>
      </c>
      <c r="C14" s="109"/>
      <c r="D14" s="3"/>
      <c r="E14" s="3"/>
      <c r="F14" s="3"/>
      <c r="G14" s="49">
        <f>E14+F14</f>
        <v>0</v>
      </c>
      <c r="H14" s="31" t="str">
        <f t="shared" ref="H14:H26" si="0">IF(G14="","",IF(G14=0,"",G14/D14))</f>
        <v/>
      </c>
      <c r="I14" s="32"/>
      <c r="J14" s="33"/>
      <c r="K14" s="33"/>
      <c r="L14" s="34"/>
      <c r="M14" s="33"/>
      <c r="N14" s="33"/>
      <c r="O14" s="32"/>
      <c r="P14" s="33"/>
      <c r="R14" s="6"/>
      <c r="S14" s="33"/>
      <c r="T14" s="32"/>
      <c r="U14" s="33"/>
      <c r="V14" s="33"/>
      <c r="W14" s="32"/>
      <c r="X14" s="32"/>
      <c r="Y14" s="32"/>
      <c r="Z14" s="32"/>
      <c r="AA14" s="32"/>
      <c r="AB14" s="32"/>
      <c r="AC14" s="32"/>
      <c r="AD14" s="32"/>
      <c r="AE14" s="32"/>
      <c r="AF14" s="35"/>
      <c r="AG14" s="36"/>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row>
    <row r="15" spans="1:57" s="4" customFormat="1" ht="20.100000000000001" customHeight="1" x14ac:dyDescent="0.25">
      <c r="A15" s="29">
        <v>2</v>
      </c>
      <c r="B15" s="107" t="str">
        <f>IF(('Contract Roll-up'!B15)="","",'Contract Roll-up'!B15)</f>
        <v/>
      </c>
      <c r="C15" s="109"/>
      <c r="D15" s="3"/>
      <c r="E15" s="3"/>
      <c r="F15" s="3"/>
      <c r="G15" s="49">
        <f t="shared" ref="G15:G25" si="1">E15+F15</f>
        <v>0</v>
      </c>
      <c r="H15" s="31" t="str">
        <f t="shared" si="0"/>
        <v/>
      </c>
      <c r="I15" s="32"/>
      <c r="J15" s="33"/>
      <c r="K15" s="33"/>
      <c r="L15" s="34"/>
      <c r="M15" s="33"/>
      <c r="N15" s="33"/>
      <c r="O15" s="32"/>
      <c r="P15" s="33"/>
      <c r="R15" s="6"/>
      <c r="S15" s="33"/>
      <c r="T15" s="32"/>
      <c r="U15" s="33"/>
      <c r="V15" s="33"/>
      <c r="W15" s="32"/>
      <c r="X15" s="32"/>
      <c r="Y15" s="32"/>
      <c r="Z15" s="32"/>
      <c r="AA15" s="32"/>
      <c r="AB15" s="32"/>
      <c r="AC15" s="32"/>
      <c r="AD15" s="32"/>
      <c r="AE15" s="32"/>
      <c r="AF15" s="37"/>
      <c r="AG15" s="38"/>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row>
    <row r="16" spans="1:57" s="4" customFormat="1" ht="20.100000000000001" customHeight="1" x14ac:dyDescent="0.25">
      <c r="A16" s="29">
        <v>3</v>
      </c>
      <c r="B16" s="107" t="str">
        <f>IF(('Contract Roll-up'!B16)="","",'Contract Roll-up'!B16)</f>
        <v/>
      </c>
      <c r="C16" s="109"/>
      <c r="D16" s="3"/>
      <c r="E16" s="3"/>
      <c r="F16" s="3"/>
      <c r="G16" s="49">
        <f t="shared" si="1"/>
        <v>0</v>
      </c>
      <c r="H16" s="31" t="str">
        <f t="shared" si="0"/>
        <v/>
      </c>
      <c r="I16" s="32"/>
      <c r="J16" s="33"/>
      <c r="K16" s="33"/>
      <c r="L16" s="34"/>
      <c r="M16" s="33"/>
      <c r="N16" s="33"/>
      <c r="O16" s="32"/>
      <c r="P16" s="33"/>
      <c r="R16" s="6"/>
      <c r="S16" s="33"/>
      <c r="T16" s="32"/>
      <c r="U16" s="33"/>
      <c r="V16" s="33"/>
      <c r="W16" s="32"/>
      <c r="X16" s="32"/>
      <c r="Y16" s="32"/>
      <c r="Z16" s="32"/>
      <c r="AA16" s="32"/>
      <c r="AB16" s="32"/>
      <c r="AC16" s="32"/>
      <c r="AD16" s="32"/>
      <c r="AE16" s="32"/>
      <c r="AF16" s="37"/>
      <c r="AG16" s="38"/>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row>
    <row r="17" spans="1:57" s="4" customFormat="1" ht="20.100000000000001" customHeight="1" x14ac:dyDescent="0.25">
      <c r="A17" s="29">
        <v>4</v>
      </c>
      <c r="B17" s="107" t="str">
        <f>IF(('Contract Roll-up'!B17)="","",'Contract Roll-up'!B17)</f>
        <v/>
      </c>
      <c r="C17" s="109"/>
      <c r="D17" s="3"/>
      <c r="E17" s="3"/>
      <c r="F17" s="3"/>
      <c r="G17" s="49">
        <f t="shared" si="1"/>
        <v>0</v>
      </c>
      <c r="H17" s="31" t="str">
        <f t="shared" si="0"/>
        <v/>
      </c>
      <c r="I17" s="32"/>
      <c r="J17" s="33"/>
      <c r="K17" s="33"/>
      <c r="L17" s="34"/>
      <c r="M17" s="33"/>
      <c r="N17" s="33"/>
      <c r="O17" s="32"/>
      <c r="P17" s="33"/>
      <c r="R17" s="6"/>
      <c r="S17" s="33"/>
      <c r="T17" s="32"/>
      <c r="U17" s="33"/>
      <c r="V17" s="33"/>
      <c r="W17" s="32"/>
      <c r="X17" s="32"/>
      <c r="Y17" s="32"/>
      <c r="Z17" s="32"/>
      <c r="AA17" s="32"/>
      <c r="AB17" s="32"/>
      <c r="AC17" s="32"/>
      <c r="AD17" s="32"/>
      <c r="AE17" s="32"/>
      <c r="AF17" s="37"/>
      <c r="AG17" s="38"/>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row>
    <row r="18" spans="1:57" s="4" customFormat="1" ht="20.100000000000001" customHeight="1" x14ac:dyDescent="0.25">
      <c r="A18" s="29">
        <v>5</v>
      </c>
      <c r="B18" s="107" t="str">
        <f>IF(('Contract Roll-up'!B18)="","",'Contract Roll-up'!B18)</f>
        <v/>
      </c>
      <c r="C18" s="109"/>
      <c r="D18" s="3"/>
      <c r="E18" s="3"/>
      <c r="F18" s="3"/>
      <c r="G18" s="49">
        <f t="shared" si="1"/>
        <v>0</v>
      </c>
      <c r="H18" s="31" t="str">
        <f t="shared" si="0"/>
        <v/>
      </c>
      <c r="I18" s="32"/>
      <c r="J18" s="33"/>
      <c r="K18" s="33"/>
      <c r="L18" s="34"/>
      <c r="M18" s="33"/>
      <c r="N18" s="33"/>
      <c r="O18" s="32"/>
      <c r="P18" s="33"/>
      <c r="R18" s="6"/>
      <c r="S18" s="33"/>
      <c r="T18" s="32"/>
      <c r="U18" s="33"/>
      <c r="V18" s="33"/>
      <c r="W18" s="32"/>
      <c r="X18" s="32"/>
      <c r="Y18" s="32"/>
      <c r="Z18" s="32"/>
      <c r="AA18" s="32"/>
      <c r="AB18" s="32"/>
      <c r="AC18" s="32"/>
      <c r="AD18" s="32"/>
      <c r="AE18" s="32"/>
      <c r="AF18" s="37"/>
      <c r="AG18" s="38"/>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row>
    <row r="19" spans="1:57" s="4" customFormat="1" ht="20.100000000000001" customHeight="1" x14ac:dyDescent="0.25">
      <c r="A19" s="29">
        <v>6</v>
      </c>
      <c r="B19" s="107" t="str">
        <f>IF(('Contract Roll-up'!B19)="","",'Contract Roll-up'!B19)</f>
        <v/>
      </c>
      <c r="C19" s="109"/>
      <c r="D19" s="3"/>
      <c r="E19" s="3"/>
      <c r="F19" s="3"/>
      <c r="G19" s="49">
        <f t="shared" si="1"/>
        <v>0</v>
      </c>
      <c r="H19" s="31" t="str">
        <f t="shared" si="0"/>
        <v/>
      </c>
      <c r="I19" s="32"/>
      <c r="J19" s="33"/>
      <c r="K19" s="33"/>
      <c r="L19" s="34"/>
      <c r="M19" s="33"/>
      <c r="N19" s="33"/>
      <c r="O19" s="32"/>
      <c r="P19" s="33"/>
      <c r="R19" s="6"/>
      <c r="S19" s="33"/>
      <c r="T19" s="32"/>
      <c r="U19" s="33"/>
      <c r="V19" s="33"/>
      <c r="W19" s="32"/>
      <c r="X19" s="32"/>
      <c r="Y19" s="32"/>
      <c r="Z19" s="32"/>
      <c r="AA19" s="32"/>
      <c r="AB19" s="32"/>
      <c r="AC19" s="32"/>
      <c r="AD19" s="32"/>
      <c r="AE19" s="32"/>
      <c r="AF19" s="37"/>
      <c r="AG19" s="38"/>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row>
    <row r="20" spans="1:57" s="4" customFormat="1" ht="20.100000000000001" customHeight="1" x14ac:dyDescent="0.25">
      <c r="A20" s="29">
        <v>7</v>
      </c>
      <c r="B20" s="107" t="str">
        <f>IF(('Contract Roll-up'!B20)="","",'Contract Roll-up'!B20)</f>
        <v/>
      </c>
      <c r="C20" s="109"/>
      <c r="D20" s="3"/>
      <c r="E20" s="3"/>
      <c r="F20" s="3"/>
      <c r="G20" s="49">
        <f t="shared" si="1"/>
        <v>0</v>
      </c>
      <c r="H20" s="31" t="str">
        <f t="shared" si="0"/>
        <v/>
      </c>
      <c r="I20" s="32"/>
      <c r="J20" s="33"/>
      <c r="K20" s="33"/>
      <c r="L20" s="34"/>
      <c r="M20" s="33"/>
      <c r="N20" s="33"/>
      <c r="O20" s="32"/>
      <c r="P20" s="33"/>
      <c r="R20" s="6"/>
      <c r="S20" s="33"/>
      <c r="T20" s="32"/>
      <c r="U20" s="33"/>
      <c r="V20" s="33"/>
      <c r="W20" s="32"/>
      <c r="X20" s="32"/>
      <c r="Y20" s="32"/>
      <c r="Z20" s="32"/>
      <c r="AA20" s="32"/>
      <c r="AB20" s="32"/>
      <c r="AC20" s="32"/>
      <c r="AD20" s="32"/>
      <c r="AE20" s="32"/>
      <c r="AF20" s="37"/>
      <c r="AG20" s="38"/>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row>
    <row r="21" spans="1:57" s="4" customFormat="1" ht="20.100000000000001" customHeight="1" x14ac:dyDescent="0.25">
      <c r="A21" s="29">
        <v>8</v>
      </c>
      <c r="B21" s="107" t="str">
        <f>IF(('Contract Roll-up'!B21)="","",'Contract Roll-up'!B21)</f>
        <v/>
      </c>
      <c r="C21" s="109"/>
      <c r="D21" s="3"/>
      <c r="E21" s="3"/>
      <c r="F21" s="3"/>
      <c r="G21" s="49">
        <f t="shared" si="1"/>
        <v>0</v>
      </c>
      <c r="H21" s="31" t="str">
        <f t="shared" si="0"/>
        <v/>
      </c>
      <c r="I21" s="32"/>
      <c r="J21" s="33"/>
      <c r="K21" s="33"/>
      <c r="L21" s="34"/>
      <c r="M21" s="33"/>
      <c r="N21" s="33"/>
      <c r="O21" s="32"/>
      <c r="P21" s="33"/>
      <c r="R21" s="6"/>
      <c r="S21" s="33"/>
      <c r="T21" s="32"/>
      <c r="U21" s="33"/>
      <c r="V21" s="33"/>
      <c r="W21" s="32"/>
      <c r="X21" s="32"/>
      <c r="Y21" s="32"/>
      <c r="Z21" s="32"/>
      <c r="AA21" s="32"/>
      <c r="AB21" s="32"/>
      <c r="AC21" s="32"/>
      <c r="AD21" s="32"/>
      <c r="AE21" s="32"/>
      <c r="AF21" s="37"/>
      <c r="AG21" s="38"/>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row>
    <row r="22" spans="1:57" s="4" customFormat="1" ht="20.100000000000001" customHeight="1" x14ac:dyDescent="0.25">
      <c r="A22" s="29">
        <v>9</v>
      </c>
      <c r="B22" s="107" t="str">
        <f>IF(('Contract Roll-up'!B22)="","",'Contract Roll-up'!B22)</f>
        <v/>
      </c>
      <c r="C22" s="109"/>
      <c r="D22" s="3"/>
      <c r="E22" s="3"/>
      <c r="F22" s="3"/>
      <c r="G22" s="49">
        <f t="shared" si="1"/>
        <v>0</v>
      </c>
      <c r="H22" s="31" t="str">
        <f t="shared" si="0"/>
        <v/>
      </c>
      <c r="I22" s="32"/>
      <c r="J22" s="33"/>
      <c r="K22" s="33"/>
      <c r="L22" s="34"/>
      <c r="M22" s="33"/>
      <c r="N22" s="33"/>
      <c r="O22" s="32"/>
      <c r="P22" s="33"/>
      <c r="R22" s="6"/>
      <c r="S22" s="33"/>
      <c r="T22" s="32"/>
      <c r="U22" s="33"/>
      <c r="V22" s="33"/>
      <c r="W22" s="32"/>
      <c r="X22" s="32"/>
      <c r="Y22" s="32"/>
      <c r="Z22" s="32"/>
      <c r="AA22" s="32"/>
      <c r="AB22" s="32"/>
      <c r="AC22" s="32"/>
      <c r="AD22" s="32"/>
      <c r="AE22" s="32"/>
      <c r="AF22" s="37"/>
      <c r="AG22" s="38"/>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row>
    <row r="23" spans="1:57" s="4" customFormat="1" ht="20.100000000000001" customHeight="1" x14ac:dyDescent="0.25">
      <c r="A23" s="29">
        <v>10</v>
      </c>
      <c r="B23" s="107" t="str">
        <f>IF(('Contract Roll-up'!B23)="","",'Contract Roll-up'!B23)</f>
        <v/>
      </c>
      <c r="C23" s="109"/>
      <c r="D23" s="3"/>
      <c r="E23" s="3"/>
      <c r="F23" s="3"/>
      <c r="G23" s="49">
        <f t="shared" si="1"/>
        <v>0</v>
      </c>
      <c r="H23" s="31" t="str">
        <f t="shared" si="0"/>
        <v/>
      </c>
      <c r="I23" s="32"/>
      <c r="J23" s="33"/>
      <c r="K23" s="33"/>
      <c r="L23" s="34"/>
      <c r="M23" s="33"/>
      <c r="N23" s="33"/>
      <c r="O23" s="32"/>
      <c r="P23" s="33"/>
      <c r="R23" s="6"/>
      <c r="S23" s="33"/>
      <c r="T23" s="32"/>
      <c r="U23" s="33"/>
      <c r="V23" s="33"/>
      <c r="W23" s="32"/>
      <c r="X23" s="32"/>
      <c r="Y23" s="32"/>
      <c r="Z23" s="32"/>
      <c r="AA23" s="32"/>
      <c r="AB23" s="32"/>
      <c r="AC23" s="32"/>
      <c r="AD23" s="32"/>
      <c r="AE23" s="32"/>
      <c r="AF23" s="37"/>
      <c r="AG23" s="38"/>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row>
    <row r="24" spans="1:57" s="4" customFormat="1" ht="20.100000000000001" customHeight="1" x14ac:dyDescent="0.25">
      <c r="A24" s="29">
        <v>11</v>
      </c>
      <c r="B24" s="107" t="str">
        <f>IF(('Contract Roll-up'!B24)="","",'Contract Roll-up'!B24)</f>
        <v/>
      </c>
      <c r="C24" s="109"/>
      <c r="D24" s="3"/>
      <c r="E24" s="3"/>
      <c r="F24" s="3"/>
      <c r="G24" s="49">
        <f t="shared" si="1"/>
        <v>0</v>
      </c>
      <c r="H24" s="31" t="str">
        <f t="shared" si="0"/>
        <v/>
      </c>
      <c r="I24" s="32"/>
      <c r="J24" s="33"/>
      <c r="K24" s="33"/>
      <c r="L24" s="34"/>
      <c r="M24" s="33"/>
      <c r="N24" s="33"/>
      <c r="O24" s="32"/>
      <c r="P24" s="33"/>
      <c r="R24" s="6"/>
      <c r="S24" s="33"/>
      <c r="T24" s="32"/>
      <c r="U24" s="33"/>
      <c r="V24" s="33"/>
      <c r="W24" s="32"/>
      <c r="X24" s="32"/>
      <c r="Y24" s="32"/>
      <c r="Z24" s="32"/>
      <c r="AA24" s="32"/>
      <c r="AB24" s="32"/>
      <c r="AC24" s="32"/>
      <c r="AD24" s="32"/>
      <c r="AE24" s="32"/>
      <c r="AF24" s="37"/>
      <c r="AG24" s="38"/>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row>
    <row r="25" spans="1:57" s="4" customFormat="1" ht="20.100000000000001" customHeight="1" x14ac:dyDescent="0.25">
      <c r="A25" s="29">
        <v>12</v>
      </c>
      <c r="B25" s="107" t="str">
        <f>IF(('Contract Roll-up'!B25)="","",'Contract Roll-up'!B25)</f>
        <v/>
      </c>
      <c r="C25" s="109"/>
      <c r="D25" s="3"/>
      <c r="E25" s="3"/>
      <c r="F25" s="3"/>
      <c r="G25" s="49">
        <f t="shared" si="1"/>
        <v>0</v>
      </c>
      <c r="H25" s="31" t="str">
        <f t="shared" si="0"/>
        <v/>
      </c>
      <c r="I25" s="32"/>
      <c r="J25" s="33"/>
      <c r="K25" s="33"/>
      <c r="L25" s="34"/>
      <c r="M25" s="33"/>
      <c r="N25" s="33"/>
      <c r="O25" s="32"/>
      <c r="P25" s="33"/>
      <c r="R25" s="6"/>
      <c r="S25" s="33"/>
      <c r="T25" s="32"/>
      <c r="U25" s="33"/>
      <c r="V25" s="33"/>
      <c r="W25" s="32"/>
      <c r="X25" s="32"/>
      <c r="Y25" s="32"/>
      <c r="Z25" s="32"/>
      <c r="AA25" s="32"/>
      <c r="AB25" s="32"/>
      <c r="AC25" s="32"/>
      <c r="AD25" s="32"/>
      <c r="AE25" s="32"/>
      <c r="AF25" s="39"/>
      <c r="AG25" s="40"/>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row>
    <row r="26" spans="1:57" s="4" customFormat="1" ht="20.100000000000001" customHeight="1" x14ac:dyDescent="0.25">
      <c r="A26" s="29"/>
      <c r="B26" s="87" t="str">
        <f>'Contract Roll-up'!B26</f>
        <v>Subproviders Subtotal (DBE only)</v>
      </c>
      <c r="C26" s="88"/>
      <c r="D26" s="30">
        <f>SUM(D14:D25)</f>
        <v>0</v>
      </c>
      <c r="E26" s="30">
        <f t="shared" ref="E26:G26" si="2">SUM(E14:E25)</f>
        <v>0</v>
      </c>
      <c r="F26" s="30">
        <f t="shared" si="2"/>
        <v>0</v>
      </c>
      <c r="G26" s="30">
        <f t="shared" si="2"/>
        <v>0</v>
      </c>
      <c r="H26" s="31" t="str">
        <f t="shared" si="0"/>
        <v/>
      </c>
      <c r="I26" s="32"/>
      <c r="J26" s="33"/>
      <c r="K26" s="33"/>
      <c r="L26" s="34"/>
      <c r="M26" s="33"/>
      <c r="N26" s="33"/>
      <c r="O26" s="32"/>
      <c r="P26" s="33"/>
      <c r="R26" s="6"/>
      <c r="S26" s="33"/>
      <c r="T26" s="32"/>
      <c r="U26" s="33"/>
      <c r="V26" s="33"/>
      <c r="W26" s="32"/>
      <c r="X26" s="32"/>
      <c r="Y26" s="32"/>
      <c r="Z26" s="32"/>
      <c r="AA26" s="32"/>
      <c r="AB26" s="32"/>
      <c r="AC26" s="32"/>
      <c r="AD26" s="32"/>
      <c r="AE26" s="32"/>
      <c r="AF26" s="37"/>
      <c r="AG26" s="38"/>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row>
    <row r="27" spans="1:57" s="4" customFormat="1" ht="3.95" customHeight="1" x14ac:dyDescent="0.25">
      <c r="A27" s="139" t="s">
        <v>67</v>
      </c>
      <c r="B27" s="140"/>
      <c r="C27" s="140"/>
      <c r="D27" s="140"/>
      <c r="E27" s="140"/>
      <c r="F27" s="140"/>
      <c r="G27" s="140"/>
      <c r="H27" s="141"/>
      <c r="I27" s="32"/>
      <c r="J27" s="33"/>
      <c r="K27" s="33"/>
      <c r="L27" s="34"/>
      <c r="M27" s="33"/>
      <c r="N27" s="33"/>
      <c r="O27" s="32"/>
      <c r="P27" s="33"/>
      <c r="R27" s="6"/>
      <c r="S27" s="33"/>
      <c r="T27" s="32"/>
      <c r="U27" s="33"/>
      <c r="V27" s="33"/>
      <c r="W27" s="32"/>
      <c r="X27" s="32"/>
      <c r="Y27" s="32"/>
      <c r="Z27" s="32"/>
      <c r="AA27" s="32"/>
      <c r="AB27" s="32"/>
      <c r="AC27" s="32"/>
      <c r="AD27" s="32"/>
      <c r="AE27" s="32"/>
      <c r="AF27" s="39"/>
      <c r="AG27" s="40"/>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row>
    <row r="28" spans="1:57" s="4" customFormat="1" ht="63" customHeight="1" x14ac:dyDescent="0.25">
      <c r="A28" s="22" t="s">
        <v>6</v>
      </c>
      <c r="B28" s="137" t="str">
        <f>'Contract Roll-up'!B28</f>
        <v>Subproviders Name: non-DBE only 
(Enter Alphabetically)</v>
      </c>
      <c r="C28" s="138"/>
      <c r="D28" s="22" t="s">
        <v>14</v>
      </c>
      <c r="E28" s="22" t="s">
        <v>21</v>
      </c>
      <c r="F28" s="22" t="s">
        <v>13</v>
      </c>
      <c r="G28" s="22" t="s">
        <v>22</v>
      </c>
      <c r="H28" s="22" t="s">
        <v>12</v>
      </c>
      <c r="I28" s="32"/>
      <c r="J28" s="33"/>
      <c r="K28" s="33"/>
      <c r="L28" s="34"/>
      <c r="M28" s="33"/>
      <c r="N28" s="33"/>
      <c r="O28" s="32"/>
      <c r="P28" s="33"/>
      <c r="R28" s="6"/>
      <c r="S28" s="33"/>
      <c r="T28" s="32"/>
      <c r="U28" s="33"/>
      <c r="V28" s="33"/>
      <c r="W28" s="32"/>
      <c r="X28" s="32"/>
      <c r="Y28" s="32"/>
      <c r="Z28" s="32"/>
      <c r="AA28" s="32"/>
      <c r="AB28" s="32"/>
      <c r="AC28" s="32"/>
      <c r="AD28" s="32"/>
      <c r="AE28" s="32"/>
      <c r="AF28" s="37"/>
      <c r="AG28" s="38"/>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row>
    <row r="29" spans="1:57" s="4" customFormat="1" ht="20.100000000000001" customHeight="1" x14ac:dyDescent="0.25">
      <c r="A29" s="29">
        <v>1</v>
      </c>
      <c r="B29" s="107" t="str">
        <f>IF(('Contract Roll-up'!B29)="","",'Contract Roll-up'!B29)</f>
        <v/>
      </c>
      <c r="C29" s="109"/>
      <c r="D29" s="3"/>
      <c r="E29" s="3"/>
      <c r="F29" s="3"/>
      <c r="G29" s="49">
        <f>E29+F29</f>
        <v>0</v>
      </c>
      <c r="H29" s="31" t="str">
        <f t="shared" ref="H29:H41" si="3">IF(G29="","",IF(G29=0,"",G29/D29))</f>
        <v/>
      </c>
      <c r="I29" s="32"/>
      <c r="J29" s="33"/>
      <c r="K29" s="33"/>
      <c r="L29" s="34"/>
      <c r="M29" s="33"/>
      <c r="N29" s="33"/>
      <c r="O29" s="32"/>
      <c r="P29" s="33"/>
      <c r="R29" s="6"/>
      <c r="S29" s="33"/>
      <c r="T29" s="32"/>
      <c r="U29" s="33"/>
      <c r="V29" s="33"/>
      <c r="W29" s="32"/>
      <c r="X29" s="32"/>
      <c r="Y29" s="32"/>
      <c r="Z29" s="32"/>
      <c r="AA29" s="32"/>
      <c r="AB29" s="32"/>
      <c r="AC29" s="32"/>
      <c r="AD29" s="32"/>
      <c r="AE29" s="32"/>
      <c r="AF29" s="37"/>
      <c r="AG29" s="38"/>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row>
    <row r="30" spans="1:57" s="4" customFormat="1" ht="20.100000000000001" customHeight="1" x14ac:dyDescent="0.25">
      <c r="A30" s="29">
        <v>2</v>
      </c>
      <c r="B30" s="107" t="str">
        <f>IF(('Contract Roll-up'!B30)="","",'Contract Roll-up'!B30)</f>
        <v/>
      </c>
      <c r="C30" s="109"/>
      <c r="D30" s="3"/>
      <c r="E30" s="3"/>
      <c r="F30" s="3"/>
      <c r="G30" s="49">
        <f t="shared" ref="G30:G40" si="4">E30+F30</f>
        <v>0</v>
      </c>
      <c r="H30" s="31" t="str">
        <f t="shared" si="3"/>
        <v/>
      </c>
      <c r="I30" s="32"/>
      <c r="J30" s="33"/>
      <c r="K30" s="33"/>
      <c r="L30" s="34"/>
      <c r="M30" s="33"/>
      <c r="N30" s="33"/>
      <c r="O30" s="32"/>
      <c r="P30" s="33"/>
      <c r="R30" s="6"/>
      <c r="S30" s="33"/>
      <c r="T30" s="32"/>
      <c r="U30" s="33"/>
      <c r="V30" s="33"/>
      <c r="W30" s="32"/>
      <c r="X30" s="32"/>
      <c r="Y30" s="32"/>
      <c r="Z30" s="32"/>
      <c r="AA30" s="32"/>
      <c r="AB30" s="32"/>
      <c r="AC30" s="32"/>
      <c r="AD30" s="32"/>
      <c r="AE30" s="32"/>
      <c r="AF30" s="37"/>
      <c r="AG30" s="38"/>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row>
    <row r="31" spans="1:57" s="4" customFormat="1" ht="20.100000000000001" customHeight="1" x14ac:dyDescent="0.25">
      <c r="A31" s="29">
        <v>3</v>
      </c>
      <c r="B31" s="107" t="str">
        <f>IF(('Contract Roll-up'!B31)="","",'Contract Roll-up'!B31)</f>
        <v/>
      </c>
      <c r="C31" s="109"/>
      <c r="D31" s="3"/>
      <c r="E31" s="3"/>
      <c r="F31" s="3"/>
      <c r="G31" s="49">
        <f t="shared" si="4"/>
        <v>0</v>
      </c>
      <c r="H31" s="31" t="str">
        <f t="shared" si="3"/>
        <v/>
      </c>
      <c r="I31" s="32"/>
      <c r="J31" s="33"/>
      <c r="K31" s="33"/>
      <c r="L31" s="34"/>
      <c r="M31" s="33"/>
      <c r="N31" s="33"/>
      <c r="O31" s="32"/>
      <c r="P31" s="33"/>
      <c r="R31" s="6"/>
      <c r="S31" s="33"/>
      <c r="T31" s="32"/>
      <c r="U31" s="33"/>
      <c r="V31" s="33"/>
      <c r="W31" s="32"/>
      <c r="X31" s="32"/>
      <c r="Y31" s="32"/>
      <c r="Z31" s="32"/>
      <c r="AA31" s="32"/>
      <c r="AB31" s="32"/>
      <c r="AC31" s="32"/>
      <c r="AD31" s="32"/>
      <c r="AE31" s="32"/>
      <c r="AF31" s="37"/>
      <c r="AG31" s="38"/>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row>
    <row r="32" spans="1:57" s="4" customFormat="1" ht="20.100000000000001" customHeight="1" x14ac:dyDescent="0.25">
      <c r="A32" s="29">
        <v>4</v>
      </c>
      <c r="B32" s="107" t="str">
        <f>IF(('Contract Roll-up'!B32)="","",'Contract Roll-up'!B32)</f>
        <v/>
      </c>
      <c r="C32" s="109"/>
      <c r="D32" s="3"/>
      <c r="E32" s="3"/>
      <c r="F32" s="3"/>
      <c r="G32" s="49">
        <f t="shared" si="4"/>
        <v>0</v>
      </c>
      <c r="H32" s="31" t="str">
        <f t="shared" si="3"/>
        <v/>
      </c>
      <c r="I32" s="32"/>
      <c r="J32" s="33"/>
      <c r="K32" s="33"/>
      <c r="L32" s="34"/>
      <c r="M32" s="33"/>
      <c r="N32" s="33"/>
      <c r="O32" s="32"/>
      <c r="P32" s="33"/>
      <c r="R32" s="6"/>
      <c r="S32" s="33"/>
      <c r="T32" s="32"/>
      <c r="U32" s="33"/>
      <c r="V32" s="33"/>
      <c r="W32" s="32"/>
      <c r="X32" s="32"/>
      <c r="Y32" s="32"/>
      <c r="Z32" s="32"/>
      <c r="AA32" s="32"/>
      <c r="AB32" s="32"/>
      <c r="AC32" s="32"/>
      <c r="AD32" s="32"/>
      <c r="AE32" s="32"/>
      <c r="AF32" s="37"/>
      <c r="AG32" s="38"/>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row>
    <row r="33" spans="1:57" s="4" customFormat="1" ht="20.100000000000001" customHeight="1" x14ac:dyDescent="0.25">
      <c r="A33" s="29">
        <v>5</v>
      </c>
      <c r="B33" s="107" t="str">
        <f>IF(('Contract Roll-up'!B33)="","",'Contract Roll-up'!B33)</f>
        <v/>
      </c>
      <c r="C33" s="109"/>
      <c r="D33" s="3"/>
      <c r="E33" s="3"/>
      <c r="F33" s="3"/>
      <c r="G33" s="49">
        <f t="shared" si="4"/>
        <v>0</v>
      </c>
      <c r="H33" s="31" t="str">
        <f t="shared" si="3"/>
        <v/>
      </c>
      <c r="I33" s="32"/>
      <c r="J33" s="33"/>
      <c r="K33" s="33"/>
      <c r="L33" s="34"/>
      <c r="M33" s="33"/>
      <c r="N33" s="33"/>
      <c r="O33" s="32"/>
      <c r="P33" s="33"/>
      <c r="R33" s="6"/>
      <c r="S33" s="33"/>
      <c r="T33" s="32"/>
      <c r="U33" s="33"/>
      <c r="V33" s="33"/>
      <c r="W33" s="32"/>
      <c r="X33" s="32"/>
      <c r="Y33" s="32"/>
      <c r="Z33" s="32"/>
      <c r="AA33" s="32"/>
      <c r="AB33" s="32"/>
      <c r="AC33" s="32"/>
      <c r="AD33" s="32"/>
      <c r="AE33" s="32"/>
      <c r="AF33" s="37"/>
      <c r="AG33" s="38"/>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row>
    <row r="34" spans="1:57" s="4" customFormat="1" ht="20.100000000000001" customHeight="1" x14ac:dyDescent="0.25">
      <c r="A34" s="29">
        <v>6</v>
      </c>
      <c r="B34" s="107" t="str">
        <f>IF(('Contract Roll-up'!B34)="","",'Contract Roll-up'!B34)</f>
        <v/>
      </c>
      <c r="C34" s="109"/>
      <c r="D34" s="3"/>
      <c r="E34" s="3"/>
      <c r="F34" s="3"/>
      <c r="G34" s="49">
        <f t="shared" si="4"/>
        <v>0</v>
      </c>
      <c r="H34" s="31" t="str">
        <f t="shared" si="3"/>
        <v/>
      </c>
      <c r="I34" s="32"/>
      <c r="J34" s="33"/>
      <c r="K34" s="33"/>
      <c r="L34" s="34"/>
      <c r="M34" s="33"/>
      <c r="N34" s="33"/>
      <c r="O34" s="32"/>
      <c r="P34" s="33"/>
      <c r="R34" s="6"/>
      <c r="S34" s="33"/>
      <c r="T34" s="32"/>
      <c r="U34" s="33"/>
      <c r="V34" s="33"/>
      <c r="W34" s="32"/>
      <c r="X34" s="32"/>
      <c r="Y34" s="32"/>
      <c r="Z34" s="32"/>
      <c r="AA34" s="32"/>
      <c r="AB34" s="32"/>
      <c r="AC34" s="32"/>
      <c r="AD34" s="32"/>
      <c r="AE34" s="32"/>
      <c r="AF34" s="37"/>
      <c r="AG34" s="38"/>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row>
    <row r="35" spans="1:57" s="4" customFormat="1" ht="20.100000000000001" customHeight="1" x14ac:dyDescent="0.25">
      <c r="A35" s="29">
        <v>7</v>
      </c>
      <c r="B35" s="107" t="str">
        <f>IF(('Contract Roll-up'!B35)="","",'Contract Roll-up'!B35)</f>
        <v/>
      </c>
      <c r="C35" s="109"/>
      <c r="D35" s="3"/>
      <c r="E35" s="3"/>
      <c r="F35" s="3"/>
      <c r="G35" s="49">
        <f t="shared" si="4"/>
        <v>0</v>
      </c>
      <c r="H35" s="31" t="str">
        <f t="shared" si="3"/>
        <v/>
      </c>
      <c r="I35" s="32"/>
      <c r="J35" s="33"/>
      <c r="K35" s="33"/>
      <c r="L35" s="34"/>
      <c r="M35" s="33"/>
      <c r="N35" s="33"/>
      <c r="O35" s="32"/>
      <c r="P35" s="33"/>
      <c r="R35" s="6"/>
      <c r="S35" s="33"/>
      <c r="T35" s="32"/>
      <c r="U35" s="33"/>
      <c r="V35" s="33"/>
      <c r="W35" s="32"/>
      <c r="X35" s="32"/>
      <c r="Y35" s="32"/>
      <c r="Z35" s="32"/>
      <c r="AA35" s="32"/>
      <c r="AB35" s="32"/>
      <c r="AC35" s="32"/>
      <c r="AD35" s="32"/>
      <c r="AE35" s="32"/>
      <c r="AF35" s="37"/>
      <c r="AG35" s="38"/>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row>
    <row r="36" spans="1:57" s="4" customFormat="1" ht="20.100000000000001" customHeight="1" x14ac:dyDescent="0.25">
      <c r="A36" s="29">
        <v>8</v>
      </c>
      <c r="B36" s="107" t="str">
        <f>IF(('Contract Roll-up'!B36)="","",'Contract Roll-up'!B36)</f>
        <v/>
      </c>
      <c r="C36" s="109"/>
      <c r="D36" s="3"/>
      <c r="E36" s="3"/>
      <c r="F36" s="3"/>
      <c r="G36" s="49">
        <f t="shared" si="4"/>
        <v>0</v>
      </c>
      <c r="H36" s="31" t="str">
        <f t="shared" si="3"/>
        <v/>
      </c>
      <c r="I36" s="32"/>
      <c r="J36" s="33"/>
      <c r="K36" s="33"/>
      <c r="L36" s="34"/>
      <c r="M36" s="33"/>
      <c r="N36" s="33"/>
      <c r="O36" s="32"/>
      <c r="P36" s="33"/>
      <c r="R36" s="6"/>
      <c r="S36" s="33"/>
      <c r="T36" s="32"/>
      <c r="U36" s="33"/>
      <c r="V36" s="33"/>
      <c r="W36" s="32"/>
      <c r="X36" s="32"/>
      <c r="Y36" s="32"/>
      <c r="Z36" s="32"/>
      <c r="AA36" s="32"/>
      <c r="AB36" s="32"/>
      <c r="AC36" s="32"/>
      <c r="AD36" s="32"/>
      <c r="AE36" s="32"/>
      <c r="AF36" s="37"/>
      <c r="AG36" s="38"/>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row>
    <row r="37" spans="1:57" s="4" customFormat="1" ht="20.100000000000001" customHeight="1" x14ac:dyDescent="0.25">
      <c r="A37" s="29">
        <v>9</v>
      </c>
      <c r="B37" s="107" t="str">
        <f>IF(('Contract Roll-up'!B37)="","",'Contract Roll-up'!B37)</f>
        <v/>
      </c>
      <c r="C37" s="109"/>
      <c r="D37" s="3"/>
      <c r="E37" s="3"/>
      <c r="F37" s="3"/>
      <c r="G37" s="49">
        <f t="shared" si="4"/>
        <v>0</v>
      </c>
      <c r="H37" s="31" t="str">
        <f t="shared" si="3"/>
        <v/>
      </c>
      <c r="I37" s="32"/>
      <c r="J37" s="33"/>
      <c r="K37" s="33"/>
      <c r="L37" s="34"/>
      <c r="M37" s="33"/>
      <c r="N37" s="33"/>
      <c r="O37" s="32"/>
      <c r="P37" s="33"/>
      <c r="R37" s="6"/>
      <c r="S37" s="33"/>
      <c r="T37" s="32"/>
      <c r="U37" s="33"/>
      <c r="V37" s="33"/>
      <c r="W37" s="32"/>
      <c r="X37" s="32"/>
      <c r="Y37" s="32"/>
      <c r="Z37" s="32"/>
      <c r="AA37" s="32"/>
      <c r="AB37" s="32"/>
      <c r="AC37" s="32"/>
      <c r="AD37" s="32"/>
      <c r="AE37" s="32"/>
      <c r="AF37" s="37"/>
      <c r="AG37" s="38"/>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row>
    <row r="38" spans="1:57" s="4" customFormat="1" ht="20.100000000000001" customHeight="1" x14ac:dyDescent="0.25">
      <c r="A38" s="29">
        <v>10</v>
      </c>
      <c r="B38" s="107" t="str">
        <f>IF(('Contract Roll-up'!B38)="","",'Contract Roll-up'!B38)</f>
        <v/>
      </c>
      <c r="C38" s="109"/>
      <c r="D38" s="3"/>
      <c r="E38" s="3"/>
      <c r="F38" s="3"/>
      <c r="G38" s="49">
        <f t="shared" si="4"/>
        <v>0</v>
      </c>
      <c r="H38" s="31" t="str">
        <f t="shared" si="3"/>
        <v/>
      </c>
      <c r="I38" s="32"/>
      <c r="J38" s="33"/>
      <c r="K38" s="33"/>
      <c r="L38" s="34"/>
      <c r="M38" s="33"/>
      <c r="N38" s="33"/>
      <c r="O38" s="32"/>
      <c r="P38" s="33"/>
      <c r="R38" s="6"/>
      <c r="S38" s="33"/>
      <c r="T38" s="32"/>
      <c r="U38" s="33"/>
      <c r="V38" s="33"/>
      <c r="W38" s="32"/>
      <c r="X38" s="32"/>
      <c r="Y38" s="32"/>
      <c r="Z38" s="32"/>
      <c r="AA38" s="32"/>
      <c r="AB38" s="32"/>
      <c r="AC38" s="32"/>
      <c r="AD38" s="32"/>
      <c r="AE38" s="32"/>
      <c r="AF38" s="37"/>
      <c r="AG38" s="38"/>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row>
    <row r="39" spans="1:57" s="4" customFormat="1" ht="20.100000000000001" customHeight="1" x14ac:dyDescent="0.25">
      <c r="A39" s="29">
        <v>11</v>
      </c>
      <c r="B39" s="107" t="str">
        <f>IF(('Contract Roll-up'!B39)="","",'Contract Roll-up'!B39)</f>
        <v/>
      </c>
      <c r="C39" s="109"/>
      <c r="D39" s="3"/>
      <c r="E39" s="3"/>
      <c r="F39" s="3"/>
      <c r="G39" s="49">
        <f t="shared" si="4"/>
        <v>0</v>
      </c>
      <c r="H39" s="31" t="str">
        <f t="shared" si="3"/>
        <v/>
      </c>
      <c r="I39" s="32"/>
      <c r="J39" s="33"/>
      <c r="K39" s="33"/>
      <c r="L39" s="34"/>
      <c r="M39" s="33"/>
      <c r="N39" s="33"/>
      <c r="O39" s="32"/>
      <c r="P39" s="33"/>
      <c r="R39" s="6"/>
      <c r="S39" s="33"/>
      <c r="T39" s="32"/>
      <c r="U39" s="33"/>
      <c r="V39" s="33"/>
      <c r="W39" s="32"/>
      <c r="X39" s="32"/>
      <c r="Y39" s="32"/>
      <c r="Z39" s="32"/>
      <c r="AA39" s="32"/>
      <c r="AB39" s="32"/>
      <c r="AC39" s="32"/>
      <c r="AD39" s="32"/>
      <c r="AE39" s="32"/>
      <c r="AF39" s="37"/>
      <c r="AG39" s="38"/>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row>
    <row r="40" spans="1:57" s="4" customFormat="1" ht="20.100000000000001" customHeight="1" x14ac:dyDescent="0.25">
      <c r="A40" s="29">
        <v>12</v>
      </c>
      <c r="B40" s="107" t="str">
        <f>IF(('Contract Roll-up'!B40)="","",'Contract Roll-up'!B40)</f>
        <v/>
      </c>
      <c r="C40" s="109"/>
      <c r="D40" s="3"/>
      <c r="E40" s="3"/>
      <c r="F40" s="3"/>
      <c r="G40" s="49">
        <f t="shared" si="4"/>
        <v>0</v>
      </c>
      <c r="H40" s="31" t="str">
        <f t="shared" si="3"/>
        <v/>
      </c>
      <c r="I40" s="32"/>
      <c r="J40" s="33"/>
      <c r="K40" s="33"/>
      <c r="L40" s="34"/>
      <c r="M40" s="33"/>
      <c r="N40" s="33"/>
      <c r="O40" s="32"/>
      <c r="P40" s="33"/>
      <c r="R40" s="6"/>
      <c r="S40" s="33"/>
      <c r="T40" s="32"/>
      <c r="U40" s="33"/>
      <c r="V40" s="33"/>
      <c r="W40" s="32"/>
      <c r="X40" s="32"/>
      <c r="Y40" s="32"/>
      <c r="Z40" s="32"/>
      <c r="AA40" s="32"/>
      <c r="AB40" s="32"/>
      <c r="AC40" s="32"/>
      <c r="AD40" s="32"/>
      <c r="AE40" s="32"/>
      <c r="AF40" s="37"/>
      <c r="AG40" s="38"/>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row>
    <row r="41" spans="1:57" s="4" customFormat="1" ht="20.100000000000001" customHeight="1" x14ac:dyDescent="0.25">
      <c r="A41" s="29"/>
      <c r="B41" s="87" t="str">
        <f>'Contract Roll-up'!B41</f>
        <v>Subproviders Subtotal (non-DBE only)</v>
      </c>
      <c r="C41" s="88"/>
      <c r="D41" s="56">
        <f>SUM(D29:D40)</f>
        <v>0</v>
      </c>
      <c r="E41" s="56">
        <f t="shared" ref="E41:G41" si="5">SUM(E29:E40)</f>
        <v>0</v>
      </c>
      <c r="F41" s="56">
        <f t="shared" si="5"/>
        <v>0</v>
      </c>
      <c r="G41" s="56">
        <f t="shared" si="5"/>
        <v>0</v>
      </c>
      <c r="H41" s="31" t="str">
        <f t="shared" si="3"/>
        <v/>
      </c>
      <c r="I41" s="32"/>
      <c r="J41" s="33"/>
      <c r="K41" s="33"/>
      <c r="L41" s="34"/>
      <c r="M41" s="33"/>
      <c r="N41" s="33"/>
      <c r="O41" s="32"/>
      <c r="P41" s="33"/>
      <c r="R41" s="6"/>
      <c r="S41" s="33"/>
      <c r="T41" s="32"/>
      <c r="U41" s="33"/>
      <c r="V41" s="33"/>
      <c r="W41" s="32"/>
      <c r="X41" s="32"/>
      <c r="Y41" s="32"/>
      <c r="Z41" s="32"/>
      <c r="AA41" s="32"/>
      <c r="AB41" s="32"/>
      <c r="AC41" s="32"/>
      <c r="AD41" s="32"/>
      <c r="AE41" s="32"/>
      <c r="AF41" s="37"/>
      <c r="AG41" s="38"/>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row>
    <row r="42" spans="1:57" s="4" customFormat="1" ht="3.95" customHeight="1" x14ac:dyDescent="0.25">
      <c r="A42" s="41"/>
      <c r="B42" s="42"/>
      <c r="C42" s="42"/>
      <c r="D42" s="57"/>
      <c r="E42" s="57"/>
      <c r="F42" s="57"/>
      <c r="G42" s="57"/>
      <c r="H42" s="43"/>
      <c r="I42" s="32"/>
      <c r="J42" s="33"/>
      <c r="K42" s="33"/>
      <c r="L42" s="34"/>
      <c r="M42" s="33"/>
      <c r="N42" s="33"/>
      <c r="O42" s="32"/>
      <c r="P42" s="33"/>
      <c r="R42" s="6"/>
      <c r="S42" s="33"/>
      <c r="T42" s="32"/>
      <c r="U42" s="33"/>
      <c r="V42" s="33"/>
      <c r="W42" s="32"/>
      <c r="X42" s="32"/>
      <c r="Y42" s="32"/>
      <c r="Z42" s="32"/>
      <c r="AA42" s="32"/>
      <c r="AB42" s="32"/>
      <c r="AC42" s="32"/>
      <c r="AD42" s="32"/>
      <c r="AE42" s="32"/>
      <c r="AF42" s="37"/>
      <c r="AG42" s="38"/>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row>
    <row r="43" spans="1:57" s="4" customFormat="1" ht="20.100000000000001" customHeight="1" x14ac:dyDescent="0.25">
      <c r="A43" s="89" t="s">
        <v>49</v>
      </c>
      <c r="B43" s="90"/>
      <c r="C43" s="91"/>
      <c r="D43" s="30">
        <f>D26+D41</f>
        <v>0</v>
      </c>
      <c r="E43" s="30">
        <f t="shared" ref="E43:G43" si="6">E26+E41</f>
        <v>0</v>
      </c>
      <c r="F43" s="30">
        <f t="shared" si="6"/>
        <v>0</v>
      </c>
      <c r="G43" s="30">
        <f t="shared" si="6"/>
        <v>0</v>
      </c>
      <c r="H43" s="31" t="str">
        <f>IF(G43="","",IF(G43=0,"",G43/D43))</f>
        <v/>
      </c>
      <c r="I43" s="32"/>
      <c r="J43" s="33"/>
      <c r="K43" s="33"/>
      <c r="L43" s="34"/>
      <c r="M43" s="33"/>
      <c r="N43" s="33"/>
      <c r="O43" s="32"/>
      <c r="P43" s="33"/>
      <c r="R43" s="6"/>
      <c r="S43" s="33"/>
      <c r="T43" s="32"/>
      <c r="U43" s="33"/>
      <c r="V43" s="33"/>
      <c r="W43" s="32"/>
      <c r="X43" s="32"/>
      <c r="Y43" s="32"/>
      <c r="Z43" s="32"/>
      <c r="AA43" s="32"/>
      <c r="AB43" s="32"/>
      <c r="AC43" s="32"/>
      <c r="AD43" s="32"/>
      <c r="AE43" s="32"/>
      <c r="AF43" s="37"/>
      <c r="AG43" s="38"/>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row>
    <row r="44" spans="1:57" s="4" customFormat="1" ht="25.9" customHeight="1" x14ac:dyDescent="0.25">
      <c r="A44" s="44"/>
      <c r="B44" s="45"/>
      <c r="C44" s="45"/>
      <c r="D44" s="46"/>
      <c r="E44" s="47"/>
      <c r="F44" s="45"/>
      <c r="G44" s="45"/>
      <c r="H44" s="45"/>
      <c r="L44" s="6"/>
      <c r="N44" s="6"/>
      <c r="R44" s="6"/>
    </row>
    <row r="45" spans="1:57" s="4" customFormat="1" ht="24.6" customHeight="1" x14ac:dyDescent="0.25">
      <c r="A45" s="93" t="s">
        <v>40</v>
      </c>
      <c r="B45" s="93"/>
      <c r="C45" s="93"/>
      <c r="D45" s="93"/>
      <c r="E45" s="157"/>
      <c r="F45" s="157"/>
      <c r="G45" s="157"/>
      <c r="H45" s="157"/>
      <c r="L45" s="6"/>
      <c r="N45" s="6"/>
      <c r="R45" s="6"/>
    </row>
    <row r="46" spans="1:57" s="4" customFormat="1" ht="36.950000000000003" customHeight="1" x14ac:dyDescent="0.25">
      <c r="A46" s="48" t="s">
        <v>68</v>
      </c>
      <c r="B46" s="48" t="s">
        <v>7</v>
      </c>
      <c r="C46" s="120" t="s">
        <v>25</v>
      </c>
      <c r="D46" s="120"/>
      <c r="E46" s="58"/>
      <c r="F46" s="158"/>
      <c r="G46" s="158"/>
      <c r="H46" s="158"/>
      <c r="L46" s="6"/>
      <c r="N46" s="6"/>
      <c r="R46" s="6"/>
    </row>
    <row r="47" spans="1:57" s="4" customFormat="1" ht="20.100000000000001" customHeight="1" x14ac:dyDescent="0.25">
      <c r="A47" s="29">
        <v>1</v>
      </c>
      <c r="B47" s="2"/>
      <c r="C47" s="155"/>
      <c r="D47" s="155"/>
      <c r="E47" s="59"/>
      <c r="F47" s="156"/>
      <c r="G47" s="156"/>
      <c r="H47" s="156"/>
      <c r="L47" s="6"/>
      <c r="N47" s="6"/>
      <c r="R47" s="6"/>
    </row>
    <row r="48" spans="1:57" s="4" customFormat="1" ht="20.100000000000001" customHeight="1" x14ac:dyDescent="0.25">
      <c r="A48" s="29">
        <v>2</v>
      </c>
      <c r="B48" s="2"/>
      <c r="C48" s="155"/>
      <c r="D48" s="155"/>
      <c r="E48" s="59"/>
      <c r="F48" s="156"/>
      <c r="G48" s="156"/>
      <c r="H48" s="156"/>
      <c r="L48" s="6"/>
      <c r="N48" s="6"/>
      <c r="R48" s="6"/>
    </row>
    <row r="49" spans="1:18" s="4" customFormat="1" ht="20.100000000000001" customHeight="1" x14ac:dyDescent="0.25">
      <c r="A49" s="29">
        <v>3</v>
      </c>
      <c r="B49" s="2"/>
      <c r="C49" s="155"/>
      <c r="D49" s="155"/>
      <c r="E49" s="59"/>
      <c r="F49" s="156"/>
      <c r="G49" s="156"/>
      <c r="H49" s="156"/>
      <c r="L49" s="6"/>
      <c r="N49" s="6"/>
      <c r="R49" s="6"/>
    </row>
    <row r="50" spans="1:18" s="4" customFormat="1" ht="20.100000000000001" customHeight="1" x14ac:dyDescent="0.25">
      <c r="A50" s="29">
        <v>4</v>
      </c>
      <c r="B50" s="2"/>
      <c r="C50" s="155"/>
      <c r="D50" s="155"/>
      <c r="E50" s="59"/>
      <c r="F50" s="156"/>
      <c r="G50" s="156"/>
      <c r="H50" s="156"/>
      <c r="L50" s="6"/>
      <c r="N50" s="6"/>
      <c r="R50" s="6"/>
    </row>
    <row r="51" spans="1:18" s="4" customFormat="1" ht="20.100000000000001" customHeight="1" x14ac:dyDescent="0.25">
      <c r="A51" s="29">
        <v>5</v>
      </c>
      <c r="B51" s="2"/>
      <c r="C51" s="155"/>
      <c r="D51" s="155"/>
      <c r="E51" s="59"/>
      <c r="F51" s="156"/>
      <c r="G51" s="156"/>
      <c r="H51" s="156"/>
      <c r="L51" s="6"/>
      <c r="N51" s="6"/>
      <c r="R51" s="6"/>
    </row>
    <row r="52" spans="1:18" s="4" customFormat="1" ht="20.100000000000001" customHeight="1" x14ac:dyDescent="0.25">
      <c r="A52" s="29">
        <v>6</v>
      </c>
      <c r="B52" s="2"/>
      <c r="C52" s="155"/>
      <c r="D52" s="155"/>
      <c r="E52" s="59"/>
      <c r="F52" s="156"/>
      <c r="G52" s="156"/>
      <c r="H52" s="156"/>
      <c r="L52" s="6"/>
      <c r="N52" s="6"/>
      <c r="R52" s="6"/>
    </row>
    <row r="53" spans="1:18" s="4" customFormat="1" ht="20.100000000000001" customHeight="1" x14ac:dyDescent="0.25">
      <c r="A53" s="29">
        <v>7</v>
      </c>
      <c r="B53" s="2"/>
      <c r="C53" s="155"/>
      <c r="D53" s="155"/>
      <c r="E53" s="59"/>
      <c r="F53" s="156"/>
      <c r="G53" s="156"/>
      <c r="H53" s="156"/>
      <c r="L53" s="6"/>
      <c r="N53" s="6"/>
      <c r="R53" s="6"/>
    </row>
    <row r="54" spans="1:18" s="4" customFormat="1" ht="20.100000000000001" customHeight="1" x14ac:dyDescent="0.25">
      <c r="A54" s="29">
        <v>8</v>
      </c>
      <c r="B54" s="2"/>
      <c r="C54" s="155"/>
      <c r="D54" s="155"/>
      <c r="E54" s="59"/>
      <c r="F54" s="156"/>
      <c r="G54" s="156"/>
      <c r="H54" s="156"/>
      <c r="L54" s="6"/>
      <c r="N54" s="6"/>
      <c r="R54" s="6"/>
    </row>
    <row r="55" spans="1:18" s="4" customFormat="1" ht="20.100000000000001" customHeight="1" x14ac:dyDescent="0.25">
      <c r="A55" s="29">
        <v>9</v>
      </c>
      <c r="B55" s="2"/>
      <c r="C55" s="155"/>
      <c r="D55" s="155"/>
      <c r="E55" s="59"/>
      <c r="F55" s="156"/>
      <c r="G55" s="156"/>
      <c r="H55" s="156"/>
      <c r="L55" s="6"/>
      <c r="N55" s="6"/>
      <c r="R55" s="6"/>
    </row>
    <row r="56" spans="1:18" s="4" customFormat="1" ht="20.100000000000001" customHeight="1" x14ac:dyDescent="0.25">
      <c r="A56" s="29">
        <v>10</v>
      </c>
      <c r="B56" s="2"/>
      <c r="C56" s="155"/>
      <c r="D56" s="155"/>
      <c r="E56" s="59"/>
      <c r="F56" s="156"/>
      <c r="G56" s="156"/>
      <c r="H56" s="156"/>
      <c r="L56" s="6"/>
      <c r="N56" s="6"/>
      <c r="R56" s="6"/>
    </row>
    <row r="57" spans="1:18" s="4" customFormat="1" ht="20.100000000000001" customHeight="1" x14ac:dyDescent="0.25">
      <c r="A57" s="29">
        <v>11</v>
      </c>
      <c r="B57" s="2"/>
      <c r="C57" s="155"/>
      <c r="D57" s="155"/>
      <c r="E57" s="59"/>
      <c r="F57" s="156"/>
      <c r="G57" s="156"/>
      <c r="H57" s="156"/>
      <c r="L57" s="6"/>
      <c r="N57" s="6"/>
      <c r="R57" s="6"/>
    </row>
    <row r="58" spans="1:18" s="4" customFormat="1" ht="20.100000000000001" customHeight="1" x14ac:dyDescent="0.25">
      <c r="A58" s="29">
        <v>12</v>
      </c>
      <c r="B58" s="2"/>
      <c r="C58" s="155"/>
      <c r="D58" s="155"/>
      <c r="E58" s="59"/>
      <c r="F58" s="156"/>
      <c r="G58" s="156"/>
      <c r="H58" s="156"/>
      <c r="L58" s="6"/>
      <c r="N58" s="6"/>
      <c r="R58" s="6"/>
    </row>
    <row r="59" spans="1:18" s="4" customFormat="1" ht="20.100000000000001" customHeight="1" x14ac:dyDescent="0.25">
      <c r="A59" s="29">
        <v>13</v>
      </c>
      <c r="B59" s="2"/>
      <c r="C59" s="155"/>
      <c r="D59" s="155"/>
      <c r="E59" s="59"/>
      <c r="F59" s="156"/>
      <c r="G59" s="156"/>
      <c r="H59" s="156"/>
      <c r="L59" s="6"/>
      <c r="N59" s="6"/>
      <c r="R59" s="6"/>
    </row>
    <row r="60" spans="1:18" s="4" customFormat="1" ht="20.100000000000001" customHeight="1" x14ac:dyDescent="0.25">
      <c r="A60" s="29">
        <v>14</v>
      </c>
      <c r="B60" s="2"/>
      <c r="C60" s="155"/>
      <c r="D60" s="155"/>
      <c r="E60" s="59"/>
      <c r="F60" s="156"/>
      <c r="G60" s="156"/>
      <c r="H60" s="156"/>
      <c r="L60" s="6"/>
      <c r="N60" s="6"/>
      <c r="R60" s="6"/>
    </row>
    <row r="61" spans="1:18" s="4" customFormat="1" ht="20.100000000000001" customHeight="1" x14ac:dyDescent="0.25">
      <c r="A61" s="29">
        <v>15</v>
      </c>
      <c r="B61" s="2"/>
      <c r="C61" s="155"/>
      <c r="D61" s="155"/>
      <c r="E61" s="59"/>
      <c r="F61" s="156"/>
      <c r="G61" s="156"/>
      <c r="H61" s="156"/>
      <c r="L61" s="6"/>
      <c r="N61" s="6"/>
      <c r="R61" s="6"/>
    </row>
    <row r="62" spans="1:18" s="4" customFormat="1" ht="20.100000000000001" customHeight="1" x14ac:dyDescent="0.25">
      <c r="A62" s="29">
        <v>16</v>
      </c>
      <c r="B62" s="2"/>
      <c r="C62" s="155"/>
      <c r="D62" s="155"/>
      <c r="E62" s="59"/>
      <c r="F62" s="156"/>
      <c r="G62" s="156"/>
      <c r="H62" s="156"/>
      <c r="L62" s="6"/>
      <c r="N62" s="6"/>
      <c r="R62" s="6"/>
    </row>
    <row r="63" spans="1:18" s="4" customFormat="1" ht="20.100000000000001" customHeight="1" x14ac:dyDescent="0.25">
      <c r="A63" s="29">
        <v>17</v>
      </c>
      <c r="B63" s="2"/>
      <c r="C63" s="155"/>
      <c r="D63" s="155"/>
      <c r="E63" s="59"/>
      <c r="F63" s="156"/>
      <c r="G63" s="156"/>
      <c r="H63" s="156"/>
      <c r="L63" s="6"/>
      <c r="N63" s="6"/>
      <c r="R63" s="6"/>
    </row>
    <row r="64" spans="1:18" s="4" customFormat="1" ht="20.100000000000001" customHeight="1" x14ac:dyDescent="0.25">
      <c r="A64" s="29">
        <v>18</v>
      </c>
      <c r="B64" s="2"/>
      <c r="C64" s="155"/>
      <c r="D64" s="155"/>
      <c r="E64" s="59"/>
      <c r="F64" s="156"/>
      <c r="G64" s="156"/>
      <c r="H64" s="156"/>
      <c r="L64" s="6"/>
      <c r="N64" s="6"/>
      <c r="R64" s="6"/>
    </row>
    <row r="65" spans="1:18" s="4" customFormat="1" ht="20.100000000000001" customHeight="1" x14ac:dyDescent="0.25">
      <c r="A65" s="29">
        <v>19</v>
      </c>
      <c r="B65" s="2"/>
      <c r="C65" s="155"/>
      <c r="D65" s="155"/>
      <c r="E65" s="59"/>
      <c r="F65" s="156"/>
      <c r="G65" s="156"/>
      <c r="H65" s="156"/>
      <c r="L65" s="6"/>
      <c r="N65" s="6"/>
      <c r="R65" s="6"/>
    </row>
    <row r="66" spans="1:18" s="4" customFormat="1" ht="20.100000000000001" customHeight="1" x14ac:dyDescent="0.25">
      <c r="A66" s="29">
        <v>20</v>
      </c>
      <c r="B66" s="2"/>
      <c r="C66" s="155"/>
      <c r="D66" s="155"/>
      <c r="E66" s="59"/>
      <c r="F66" s="160"/>
      <c r="G66" s="160"/>
      <c r="H66" s="160"/>
      <c r="L66" s="6"/>
      <c r="N66" s="6"/>
      <c r="R66" s="6"/>
    </row>
    <row r="67" spans="1:18" s="4" customFormat="1" ht="3.95" customHeight="1" x14ac:dyDescent="0.25">
      <c r="A67" s="161"/>
      <c r="B67" s="162"/>
      <c r="C67" s="162"/>
      <c r="D67" s="163"/>
      <c r="E67" s="60"/>
      <c r="F67" s="60"/>
      <c r="G67" s="60"/>
      <c r="H67" s="61"/>
      <c r="L67" s="6"/>
      <c r="N67" s="6"/>
      <c r="R67" s="6"/>
    </row>
    <row r="68" spans="1:18" s="4" customFormat="1" ht="20.100000000000001" customHeight="1" x14ac:dyDescent="0.25">
      <c r="A68" s="52" t="s">
        <v>28</v>
      </c>
      <c r="B68" s="53">
        <f>SUM(B47:B66)</f>
        <v>0</v>
      </c>
      <c r="C68" s="159"/>
      <c r="D68" s="159"/>
      <c r="E68" s="62"/>
      <c r="L68" s="6"/>
      <c r="N68" s="6"/>
      <c r="R68" s="6"/>
    </row>
    <row r="69" spans="1:18" s="4" customFormat="1" ht="20.100000000000001" customHeight="1" x14ac:dyDescent="0.25">
      <c r="A69" s="44"/>
      <c r="B69" s="44"/>
      <c r="C69" s="44"/>
      <c r="D69" s="44"/>
      <c r="E69" s="44"/>
      <c r="F69" s="44"/>
      <c r="G69" s="44"/>
      <c r="H69" s="44"/>
      <c r="L69" s="6"/>
      <c r="N69" s="6"/>
      <c r="R69" s="6"/>
    </row>
    <row r="70" spans="1:18" s="4" customFormat="1" ht="15" x14ac:dyDescent="0.25">
      <c r="A70" s="54"/>
      <c r="L70" s="6"/>
      <c r="N70" s="6"/>
      <c r="R70" s="6"/>
    </row>
    <row r="71" spans="1:18" s="4" customFormat="1" ht="15.75" x14ac:dyDescent="0.25">
      <c r="A71" s="23"/>
      <c r="H71" s="50"/>
      <c r="L71" s="6"/>
      <c r="N71" s="6"/>
      <c r="R71" s="6"/>
    </row>
    <row r="72" spans="1:18" s="4" customFormat="1" ht="15.75" x14ac:dyDescent="0.25">
      <c r="A72" s="55"/>
      <c r="H72" s="51"/>
      <c r="L72" s="6"/>
      <c r="N72" s="6"/>
      <c r="R72" s="6"/>
    </row>
    <row r="73" spans="1:18" s="4" customFormat="1" ht="15" x14ac:dyDescent="0.25">
      <c r="L73" s="6"/>
      <c r="N73" s="6"/>
      <c r="R73" s="6"/>
    </row>
    <row r="74" spans="1:18" s="4" customFormat="1" ht="15" x14ac:dyDescent="0.25">
      <c r="L74" s="6"/>
      <c r="N74" s="6"/>
      <c r="R74" s="6"/>
    </row>
    <row r="75" spans="1:18" s="4" customFormat="1" ht="15" x14ac:dyDescent="0.25">
      <c r="L75" s="6"/>
      <c r="N75" s="6"/>
      <c r="R75" s="6"/>
    </row>
    <row r="76" spans="1:18" s="4" customFormat="1" ht="15" x14ac:dyDescent="0.25">
      <c r="L76" s="6"/>
      <c r="N76" s="6"/>
      <c r="R76" s="6"/>
    </row>
    <row r="77" spans="1:18" s="4" customFormat="1" ht="15" x14ac:dyDescent="0.25">
      <c r="L77" s="6"/>
      <c r="N77" s="6"/>
      <c r="R77" s="6"/>
    </row>
    <row r="78" spans="1:18" s="4" customFormat="1" ht="15" x14ac:dyDescent="0.25">
      <c r="L78" s="6"/>
      <c r="N78" s="6"/>
      <c r="R78" s="6"/>
    </row>
    <row r="79" spans="1:18" s="4" customFormat="1" ht="15" x14ac:dyDescent="0.25">
      <c r="L79" s="6"/>
      <c r="N79" s="6"/>
      <c r="R79" s="6"/>
    </row>
    <row r="80" spans="1:18" s="4" customFormat="1" ht="15" x14ac:dyDescent="0.25">
      <c r="L80" s="6"/>
      <c r="N80" s="6"/>
      <c r="R80" s="6"/>
    </row>
    <row r="81" spans="12:18" s="4" customFormat="1" ht="15" x14ac:dyDescent="0.25">
      <c r="L81" s="6"/>
      <c r="N81" s="6"/>
      <c r="R81" s="6"/>
    </row>
    <row r="82" spans="12:18" s="4" customFormat="1" ht="15" x14ac:dyDescent="0.25">
      <c r="L82" s="6"/>
      <c r="N82" s="6"/>
      <c r="R82" s="6"/>
    </row>
    <row r="83" spans="12:18" s="4" customFormat="1" ht="15" x14ac:dyDescent="0.25">
      <c r="L83" s="6"/>
      <c r="N83" s="6"/>
      <c r="R83" s="6"/>
    </row>
    <row r="84" spans="12:18" s="4" customFormat="1" ht="15" x14ac:dyDescent="0.25">
      <c r="L84" s="6"/>
      <c r="N84" s="6"/>
      <c r="R84" s="6"/>
    </row>
    <row r="85" spans="12:18" s="4" customFormat="1" ht="15" x14ac:dyDescent="0.25">
      <c r="L85" s="6"/>
      <c r="N85" s="6"/>
      <c r="R85" s="6"/>
    </row>
    <row r="86" spans="12:18" s="4" customFormat="1" ht="15" x14ac:dyDescent="0.25">
      <c r="L86" s="6"/>
      <c r="N86" s="6"/>
      <c r="R86" s="6"/>
    </row>
    <row r="87" spans="12:18" s="4" customFormat="1" ht="15" x14ac:dyDescent="0.25">
      <c r="L87" s="6"/>
      <c r="N87" s="6"/>
      <c r="R87" s="6"/>
    </row>
    <row r="88" spans="12:18" s="4" customFormat="1" ht="15" x14ac:dyDescent="0.25">
      <c r="L88" s="6"/>
      <c r="N88" s="6"/>
      <c r="R88" s="6"/>
    </row>
    <row r="89" spans="12:18" s="4" customFormat="1" ht="15" x14ac:dyDescent="0.25">
      <c r="L89" s="6"/>
      <c r="N89" s="6"/>
      <c r="R89" s="6"/>
    </row>
    <row r="90" spans="12:18" s="4" customFormat="1" ht="15" x14ac:dyDescent="0.25">
      <c r="L90" s="6"/>
      <c r="N90" s="6"/>
      <c r="R90" s="6"/>
    </row>
    <row r="91" spans="12:18" s="4" customFormat="1" ht="15" x14ac:dyDescent="0.25">
      <c r="L91" s="6"/>
      <c r="N91" s="6"/>
      <c r="R91" s="6"/>
    </row>
    <row r="92" spans="12:18" s="4" customFormat="1" ht="15" x14ac:dyDescent="0.25">
      <c r="L92" s="6"/>
      <c r="N92" s="6"/>
      <c r="R92" s="6"/>
    </row>
    <row r="93" spans="12:18" s="4" customFormat="1" ht="15" x14ac:dyDescent="0.25">
      <c r="L93" s="6"/>
      <c r="N93" s="6"/>
      <c r="R93" s="6"/>
    </row>
    <row r="94" spans="12:18" s="4" customFormat="1" ht="15" x14ac:dyDescent="0.25">
      <c r="L94" s="6"/>
      <c r="N94" s="6"/>
      <c r="R94" s="6"/>
    </row>
    <row r="95" spans="12:18" s="4" customFormat="1" ht="15" x14ac:dyDescent="0.25">
      <c r="L95" s="6"/>
      <c r="N95" s="6"/>
      <c r="R95" s="6"/>
    </row>
    <row r="96" spans="12:18" s="4" customFormat="1" ht="15" x14ac:dyDescent="0.25">
      <c r="L96" s="6"/>
      <c r="N96" s="6"/>
      <c r="R96" s="6"/>
    </row>
    <row r="97" spans="12:18" s="4" customFormat="1" ht="15" x14ac:dyDescent="0.25">
      <c r="L97" s="6"/>
      <c r="N97" s="6"/>
      <c r="R97" s="6"/>
    </row>
    <row r="98" spans="12:18" s="4" customFormat="1" ht="15" x14ac:dyDescent="0.25">
      <c r="L98" s="6"/>
      <c r="N98" s="6"/>
      <c r="R98" s="6"/>
    </row>
    <row r="99" spans="12:18" s="4" customFormat="1" ht="15" x14ac:dyDescent="0.25">
      <c r="L99" s="6"/>
      <c r="N99" s="6"/>
      <c r="R99" s="6"/>
    </row>
    <row r="100" spans="12:18" s="4" customFormat="1" ht="15" x14ac:dyDescent="0.25">
      <c r="L100" s="6"/>
      <c r="N100" s="6"/>
      <c r="R100" s="6"/>
    </row>
    <row r="101" spans="12:18" s="4" customFormat="1" ht="15" x14ac:dyDescent="0.25">
      <c r="L101" s="6"/>
      <c r="N101" s="6"/>
      <c r="R101" s="6"/>
    </row>
    <row r="102" spans="12:18" s="4" customFormat="1" ht="15" x14ac:dyDescent="0.25">
      <c r="L102" s="6"/>
      <c r="N102" s="6"/>
      <c r="R102" s="6"/>
    </row>
    <row r="103" spans="12:18" s="4" customFormat="1" ht="15" x14ac:dyDescent="0.25">
      <c r="L103" s="6"/>
      <c r="N103" s="6"/>
      <c r="R103" s="6"/>
    </row>
    <row r="104" spans="12:18" s="4" customFormat="1" ht="15" x14ac:dyDescent="0.25">
      <c r="L104" s="6"/>
      <c r="N104" s="6"/>
      <c r="R104" s="6"/>
    </row>
    <row r="105" spans="12:18" s="4" customFormat="1" ht="15" x14ac:dyDescent="0.25"/>
    <row r="106" spans="12:18" s="4" customFormat="1" ht="15" x14ac:dyDescent="0.25"/>
    <row r="107" spans="12:18" s="4" customFormat="1" ht="15" x14ac:dyDescent="0.25"/>
  </sheetData>
  <sheetProtection algorithmName="SHA-512" hashValue="LdROYfHgjmZ5z3bk5OhqORgZaeU57WiXcGK2hqNnZmPtoL1JvFlUWu2fkGRGLPcUighX6C/dBQA52xt93+Ns9A==" saltValue="hqet/WA7EhTcCLqNvc3I/w==" spinCount="100000" sheet="1" formatColumns="0" formatRows="0" selectLockedCells="1" autoFilter="0"/>
  <mergeCells count="101">
    <mergeCell ref="C65:D65"/>
    <mergeCell ref="F65:H65"/>
    <mergeCell ref="C66:D66"/>
    <mergeCell ref="F66:H66"/>
    <mergeCell ref="A67:D67"/>
    <mergeCell ref="C68:D68"/>
    <mergeCell ref="C62:D62"/>
    <mergeCell ref="F62:H62"/>
    <mergeCell ref="C63:D63"/>
    <mergeCell ref="F63:H63"/>
    <mergeCell ref="C64:D64"/>
    <mergeCell ref="F64:H64"/>
    <mergeCell ref="C59:D59"/>
    <mergeCell ref="F59:H59"/>
    <mergeCell ref="C60:D60"/>
    <mergeCell ref="F60:H60"/>
    <mergeCell ref="C61:D61"/>
    <mergeCell ref="F61:H61"/>
    <mergeCell ref="C56:D56"/>
    <mergeCell ref="F56:H56"/>
    <mergeCell ref="C57:D57"/>
    <mergeCell ref="F57:H57"/>
    <mergeCell ref="C58:D58"/>
    <mergeCell ref="F58:H58"/>
    <mergeCell ref="C53:D53"/>
    <mergeCell ref="F53:H53"/>
    <mergeCell ref="C54:D54"/>
    <mergeCell ref="F54:H54"/>
    <mergeCell ref="C55:D55"/>
    <mergeCell ref="F55:H55"/>
    <mergeCell ref="C50:D50"/>
    <mergeCell ref="F50:H50"/>
    <mergeCell ref="C51:D51"/>
    <mergeCell ref="F51:H51"/>
    <mergeCell ref="C52:D52"/>
    <mergeCell ref="F52:H52"/>
    <mergeCell ref="C47:D47"/>
    <mergeCell ref="F47:H47"/>
    <mergeCell ref="C48:D48"/>
    <mergeCell ref="F48:H48"/>
    <mergeCell ref="C49:D49"/>
    <mergeCell ref="F49:H49"/>
    <mergeCell ref="B41:C41"/>
    <mergeCell ref="A43:C43"/>
    <mergeCell ref="A45:D45"/>
    <mergeCell ref="E45:H45"/>
    <mergeCell ref="C46:D46"/>
    <mergeCell ref="F46:H46"/>
    <mergeCell ref="B35:C35"/>
    <mergeCell ref="B36:C36"/>
    <mergeCell ref="B37:C37"/>
    <mergeCell ref="B38:C38"/>
    <mergeCell ref="B39:C39"/>
    <mergeCell ref="B40:C40"/>
    <mergeCell ref="B29:C29"/>
    <mergeCell ref="B30:C30"/>
    <mergeCell ref="B31:C31"/>
    <mergeCell ref="B32:C32"/>
    <mergeCell ref="B33:C33"/>
    <mergeCell ref="B34:C34"/>
    <mergeCell ref="B23:C23"/>
    <mergeCell ref="B24:C24"/>
    <mergeCell ref="B25:C25"/>
    <mergeCell ref="B26:C26"/>
    <mergeCell ref="A27:H27"/>
    <mergeCell ref="B28:C28"/>
    <mergeCell ref="B17:C17"/>
    <mergeCell ref="B18:C18"/>
    <mergeCell ref="B19:C19"/>
    <mergeCell ref="B20:C20"/>
    <mergeCell ref="B21:C21"/>
    <mergeCell ref="B22:C22"/>
    <mergeCell ref="B15:C15"/>
    <mergeCell ref="B16:C16"/>
    <mergeCell ref="C9:D9"/>
    <mergeCell ref="A10:B10"/>
    <mergeCell ref="C10:D10"/>
    <mergeCell ref="F10:H10"/>
    <mergeCell ref="A11:B11"/>
    <mergeCell ref="C11:D11"/>
    <mergeCell ref="F11:H11"/>
    <mergeCell ref="A8:B8"/>
    <mergeCell ref="C8:D8"/>
    <mergeCell ref="E8:E9"/>
    <mergeCell ref="F8:H9"/>
    <mergeCell ref="A9:B9"/>
    <mergeCell ref="A12:H12"/>
    <mergeCell ref="AF12:AG12"/>
    <mergeCell ref="B13:C13"/>
    <mergeCell ref="B14:C14"/>
    <mergeCell ref="F1:H1"/>
    <mergeCell ref="F2:H2"/>
    <mergeCell ref="F3:H3"/>
    <mergeCell ref="C5:F5"/>
    <mergeCell ref="G5:H5"/>
    <mergeCell ref="F4:H4"/>
    <mergeCell ref="A6:D6"/>
    <mergeCell ref="E6:H6"/>
    <mergeCell ref="A7:B7"/>
    <mergeCell ref="C7:D7"/>
    <mergeCell ref="E7:H7"/>
  </mergeCells>
  <conditionalFormatting sqref="A10:A11 B47:C47 B48:B66">
    <cfRule type="cellIs" priority="24" stopIfTrue="1" operator="notEqual">
      <formula>0</formula>
    </cfRule>
  </conditionalFormatting>
  <conditionalFormatting sqref="A10:A11 B47:C47 B48:B66">
    <cfRule type="cellIs" dxfId="233" priority="23" stopIfTrue="1" operator="equal">
      <formula>0</formula>
    </cfRule>
  </conditionalFormatting>
  <conditionalFormatting sqref="A10:A11">
    <cfRule type="cellIs" dxfId="232" priority="22" operator="equal">
      <formula>#REF!</formula>
    </cfRule>
  </conditionalFormatting>
  <conditionalFormatting sqref="G5">
    <cfRule type="cellIs" dxfId="231" priority="21" stopIfTrue="1" operator="equal">
      <formula>0</formula>
    </cfRule>
  </conditionalFormatting>
  <conditionalFormatting sqref="C7">
    <cfRule type="cellIs" dxfId="230" priority="18" stopIfTrue="1" operator="equal">
      <formula>0</formula>
    </cfRule>
  </conditionalFormatting>
  <conditionalFormatting sqref="C8:C9">
    <cfRule type="cellIs" dxfId="229" priority="17" stopIfTrue="1" operator="equal">
      <formula>0</formula>
    </cfRule>
  </conditionalFormatting>
  <conditionalFormatting sqref="C48:C66">
    <cfRule type="cellIs" priority="20" stopIfTrue="1" operator="notEqual">
      <formula>0</formula>
    </cfRule>
  </conditionalFormatting>
  <conditionalFormatting sqref="C48:C66">
    <cfRule type="cellIs" dxfId="228" priority="19" stopIfTrue="1" operator="equal">
      <formula>0</formula>
    </cfRule>
  </conditionalFormatting>
  <conditionalFormatting sqref="D14">
    <cfRule type="cellIs" priority="16" stopIfTrue="1" operator="notEqual">
      <formula>0</formula>
    </cfRule>
  </conditionalFormatting>
  <conditionalFormatting sqref="D14">
    <cfRule type="cellIs" dxfId="227" priority="15" stopIfTrue="1" operator="equal">
      <formula>0</formula>
    </cfRule>
  </conditionalFormatting>
  <conditionalFormatting sqref="D15:F25">
    <cfRule type="cellIs" priority="14" stopIfTrue="1" operator="notEqual">
      <formula>0</formula>
    </cfRule>
  </conditionalFormatting>
  <conditionalFormatting sqref="D15:F25">
    <cfRule type="cellIs" dxfId="226" priority="13" stopIfTrue="1" operator="equal">
      <formula>0</formula>
    </cfRule>
  </conditionalFormatting>
  <conditionalFormatting sqref="E14:F14">
    <cfRule type="cellIs" priority="12" stopIfTrue="1" operator="notEqual">
      <formula>0</formula>
    </cfRule>
  </conditionalFormatting>
  <conditionalFormatting sqref="E14:F14">
    <cfRule type="cellIs" dxfId="225" priority="11" stopIfTrue="1" operator="equal">
      <formula>0</formula>
    </cfRule>
  </conditionalFormatting>
  <conditionalFormatting sqref="D29">
    <cfRule type="cellIs" priority="10" stopIfTrue="1" operator="notEqual">
      <formula>0</formula>
    </cfRule>
  </conditionalFormatting>
  <conditionalFormatting sqref="D29">
    <cfRule type="cellIs" dxfId="224" priority="9" stopIfTrue="1" operator="equal">
      <formula>0</formula>
    </cfRule>
  </conditionalFormatting>
  <conditionalFormatting sqref="D30:F40">
    <cfRule type="cellIs" priority="8" stopIfTrue="1" operator="notEqual">
      <formula>0</formula>
    </cfRule>
  </conditionalFormatting>
  <conditionalFormatting sqref="D30:F40">
    <cfRule type="cellIs" dxfId="223" priority="7" stopIfTrue="1" operator="equal">
      <formula>""</formula>
    </cfRule>
  </conditionalFormatting>
  <conditionalFormatting sqref="E29:F29">
    <cfRule type="cellIs" priority="6" stopIfTrue="1" operator="notEqual">
      <formula>0</formula>
    </cfRule>
  </conditionalFormatting>
  <conditionalFormatting sqref="E29:F29">
    <cfRule type="cellIs" dxfId="222" priority="5" stopIfTrue="1" operator="equal">
      <formula>0</formula>
    </cfRule>
  </conditionalFormatting>
  <conditionalFormatting sqref="F4">
    <cfRule type="cellIs" dxfId="221" priority="2" stopIfTrue="1" operator="equal">
      <formula>0</formula>
    </cfRule>
  </conditionalFormatting>
  <dataValidations disablePrompts="1" count="1">
    <dataValidation type="list" allowBlank="1" showInputMessage="1" showErrorMessage="1" sqref="C7:D7" xr:uid="{BCA774BF-20EA-4D3D-9185-D7EF59CC4420}">
      <formula1>"1,2,3,4,5,6,7,8,9,10"</formula1>
    </dataValidation>
  </dataValidations>
  <hyperlinks>
    <hyperlink ref="AF4" location="Instructions!A8" display="Instructions" xr:uid="{268E70D1-B963-4F21-B16A-D2E167F92D16}"/>
  </hyperlinks>
  <printOptions horizontalCentered="1"/>
  <pageMargins left="0.25" right="0.25" top="0.75" bottom="0.75" header="0.3" footer="0.3"/>
  <pageSetup scale="1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65626-DA98-4166-B23E-0F83FCF9BF35}">
  <sheetPr>
    <tabColor theme="8" tint="0.59999389629810485"/>
    <pageSetUpPr fitToPage="1"/>
  </sheetPr>
  <dimension ref="A1:BE107"/>
  <sheetViews>
    <sheetView showGridLines="0" zoomScale="75" zoomScaleNormal="75" zoomScaleSheetLayoutView="70" workbookViewId="0">
      <selection activeCell="F4" sqref="F4:H4"/>
    </sheetView>
  </sheetViews>
  <sheetFormatPr defaultColWidth="9.140625" defaultRowHeight="14.25" x14ac:dyDescent="0.25"/>
  <cols>
    <col min="1" max="1" width="14.7109375" style="14" customWidth="1"/>
    <col min="2" max="2" width="19.7109375" style="14" customWidth="1"/>
    <col min="3" max="3" width="29.7109375" style="14" customWidth="1"/>
    <col min="4" max="4" width="23.7109375" style="14" customWidth="1"/>
    <col min="5" max="5" width="25.5703125" style="14" customWidth="1"/>
    <col min="6" max="6" width="23.85546875" style="14" customWidth="1"/>
    <col min="7" max="7" width="23.7109375" style="14" customWidth="1"/>
    <col min="8" max="8" width="18.85546875" style="14" customWidth="1"/>
    <col min="9" max="9" width="9.140625" style="14" customWidth="1"/>
    <col min="10" max="10" width="17.7109375" style="14" customWidth="1"/>
    <col min="11" max="11" width="33.28515625" style="14" customWidth="1"/>
    <col min="12" max="12" width="15.85546875" style="14" customWidth="1"/>
    <col min="13" max="13" width="15.7109375" style="14" customWidth="1"/>
    <col min="14" max="14" width="15.85546875" style="14" customWidth="1"/>
    <col min="15" max="15" width="10.7109375" style="14" customWidth="1"/>
    <col min="16" max="16" width="15.85546875" style="14" customWidth="1"/>
    <col min="17" max="17" width="30.28515625" style="14" customWidth="1"/>
    <col min="18" max="18" width="13.5703125" style="14" customWidth="1"/>
    <col min="19" max="19" width="10.7109375" style="14" customWidth="1"/>
    <col min="20" max="20" width="10.5703125" style="14" customWidth="1"/>
    <col min="21" max="22" width="10.7109375" style="14" customWidth="1"/>
    <col min="23" max="23" width="19.28515625" style="14" customWidth="1"/>
    <col min="24" max="24" width="10.7109375" style="14" customWidth="1"/>
    <col min="25" max="31" width="9.140625" style="14" customWidth="1"/>
    <col min="32" max="32" width="20.42578125" style="14" bestFit="1" customWidth="1"/>
    <col min="33" max="33" width="21.28515625" style="14" customWidth="1"/>
    <col min="34" max="16384" width="9.140625" style="14"/>
  </cols>
  <sheetData>
    <row r="1" spans="1:57" ht="27" customHeight="1" x14ac:dyDescent="0.25">
      <c r="E1" s="5" t="s">
        <v>9</v>
      </c>
      <c r="F1" s="164" t="str">
        <f>IF(('Contract Roll-up'!F1)="","",'Contract Roll-up'!F1)</f>
        <v/>
      </c>
      <c r="G1" s="165"/>
      <c r="H1" s="166"/>
    </row>
    <row r="2" spans="1:57" ht="27" customHeight="1" x14ac:dyDescent="0.25">
      <c r="E2" s="5" t="s">
        <v>10</v>
      </c>
      <c r="F2" s="164" t="str">
        <f>IF(('Contract Roll-up'!F2)="","",'Contract Roll-up'!F2)</f>
        <v/>
      </c>
      <c r="G2" s="165"/>
      <c r="H2" s="166"/>
    </row>
    <row r="3" spans="1:57" ht="27" customHeight="1" x14ac:dyDescent="0.25">
      <c r="E3" s="5" t="s">
        <v>11</v>
      </c>
      <c r="F3" s="164" t="str">
        <f>IF(('Contract Roll-up'!F3)="","",'Contract Roll-up'!F3)</f>
        <v/>
      </c>
      <c r="G3" s="165"/>
      <c r="H3" s="166"/>
      <c r="J3" s="9"/>
      <c r="K3" s="10" t="s">
        <v>41</v>
      </c>
    </row>
    <row r="4" spans="1:57" s="4" customFormat="1" ht="27" customHeight="1" x14ac:dyDescent="0.25">
      <c r="C4" s="11" t="s">
        <v>8</v>
      </c>
      <c r="D4" s="72" t="str">
        <f>IF(('Contract Roll-up'!D4)="","",'Contract Roll-up'!D4)</f>
        <v/>
      </c>
      <c r="E4" s="5" t="s">
        <v>52</v>
      </c>
      <c r="F4" s="102"/>
      <c r="G4" s="103"/>
      <c r="H4" s="104"/>
      <c r="L4" s="6"/>
      <c r="N4" s="6"/>
      <c r="R4" s="6"/>
      <c r="AA4" s="4">
        <v>4</v>
      </c>
      <c r="AF4" s="12" t="s">
        <v>0</v>
      </c>
      <c r="AG4" s="8" t="s">
        <v>1</v>
      </c>
    </row>
    <row r="5" spans="1:57" s="4" customFormat="1" ht="27" customHeight="1" x14ac:dyDescent="0.25">
      <c r="A5" s="13"/>
      <c r="C5" s="135" t="s">
        <v>29</v>
      </c>
      <c r="D5" s="136"/>
      <c r="E5" s="136"/>
      <c r="F5" s="136"/>
      <c r="G5" s="150"/>
      <c r="H5" s="150"/>
      <c r="L5" s="6"/>
      <c r="N5" s="6"/>
      <c r="R5" s="6"/>
      <c r="AA5" s="4">
        <v>5</v>
      </c>
    </row>
    <row r="6" spans="1:57" ht="21.95" customHeight="1" x14ac:dyDescent="0.25">
      <c r="A6" s="132" t="s">
        <v>30</v>
      </c>
      <c r="B6" s="133"/>
      <c r="C6" s="133"/>
      <c r="D6" s="134"/>
      <c r="E6" s="129" t="str">
        <f>IF('Contract Roll-up'!D3="HUB","Work Authorization HUB Status","Work Authorization DBE Status")</f>
        <v>Work Authorization DBE Status</v>
      </c>
      <c r="F6" s="130"/>
      <c r="G6" s="130"/>
      <c r="H6" s="131"/>
      <c r="J6" s="4"/>
      <c r="K6" s="15"/>
      <c r="L6" s="15"/>
      <c r="M6" s="15"/>
      <c r="N6" s="15"/>
      <c r="O6" s="15"/>
      <c r="P6" s="15"/>
      <c r="Q6" s="15"/>
      <c r="R6" s="15"/>
      <c r="S6" s="15"/>
      <c r="T6" s="15"/>
      <c r="U6" s="15"/>
      <c r="V6" s="15"/>
    </row>
    <row r="7" spans="1:57" s="4" customFormat="1" ht="19.5" customHeight="1" x14ac:dyDescent="0.25">
      <c r="A7" s="114" t="s">
        <v>31</v>
      </c>
      <c r="B7" s="115"/>
      <c r="C7" s="151">
        <v>4</v>
      </c>
      <c r="D7" s="152"/>
      <c r="E7" s="126" t="s">
        <v>35</v>
      </c>
      <c r="F7" s="127"/>
      <c r="G7" s="127"/>
      <c r="H7" s="128"/>
      <c r="L7" s="6"/>
      <c r="N7" s="6"/>
      <c r="R7" s="6"/>
      <c r="AA7" s="4" t="s">
        <v>2</v>
      </c>
    </row>
    <row r="8" spans="1:57" s="4" customFormat="1" ht="20.25" customHeight="1" x14ac:dyDescent="0.25">
      <c r="A8" s="110" t="s">
        <v>32</v>
      </c>
      <c r="B8" s="111"/>
      <c r="C8" s="99"/>
      <c r="D8" s="101"/>
      <c r="E8" s="167" t="str">
        <f>IF('Contract Roll-up'!D3="HUB","Total HUB Amount 
       Committed","Total DBE Amount 
       Committed")</f>
        <v>Total DBE Amount 
       Committed</v>
      </c>
      <c r="F8" s="169" t="str">
        <f>IF(D26=0,"",D26)</f>
        <v/>
      </c>
      <c r="G8" s="170"/>
      <c r="H8" s="171"/>
      <c r="L8" s="6"/>
      <c r="N8" s="6"/>
      <c r="R8" s="6"/>
      <c r="AA8" s="4" t="s">
        <v>3</v>
      </c>
    </row>
    <row r="9" spans="1:57" s="4" customFormat="1" ht="20.100000000000001" customHeight="1" x14ac:dyDescent="0.25">
      <c r="A9" s="110" t="s">
        <v>33</v>
      </c>
      <c r="B9" s="111"/>
      <c r="C9" s="116"/>
      <c r="D9" s="117"/>
      <c r="E9" s="168"/>
      <c r="F9" s="172"/>
      <c r="G9" s="173"/>
      <c r="H9" s="174"/>
      <c r="L9" s="6"/>
      <c r="N9" s="6"/>
      <c r="R9" s="6"/>
      <c r="AA9" s="4" t="s">
        <v>4</v>
      </c>
    </row>
    <row r="10" spans="1:57" s="4" customFormat="1" ht="30" customHeight="1" x14ac:dyDescent="0.25">
      <c r="A10" s="125" t="s">
        <v>34</v>
      </c>
      <c r="B10" s="125"/>
      <c r="C10" s="97">
        <f>B68</f>
        <v>0</v>
      </c>
      <c r="D10" s="98"/>
      <c r="E10" s="16" t="str">
        <f>IF('Contract Roll-up'!D3="HUB","HUB % Committed 
        to Date","DBE % Committed 
        to Date")</f>
        <v>DBE % Committed 
        to Date</v>
      </c>
      <c r="F10" s="149" t="str">
        <f>IF(C9="","",D26/C11)</f>
        <v/>
      </c>
      <c r="G10" s="149"/>
      <c r="H10" s="149"/>
      <c r="L10" s="6"/>
      <c r="N10" s="6"/>
      <c r="R10" s="6"/>
      <c r="AA10" s="4" t="s">
        <v>5</v>
      </c>
    </row>
    <row r="11" spans="1:57" s="4" customFormat="1" ht="19.5" customHeight="1" x14ac:dyDescent="0.2">
      <c r="A11" s="96" t="s">
        <v>51</v>
      </c>
      <c r="B11" s="96"/>
      <c r="C11" s="97">
        <f>C9+C10</f>
        <v>0</v>
      </c>
      <c r="D11" s="98"/>
      <c r="E11" s="16" t="str">
        <f>IF('Contract Roll-up'!D3="HUB","HUB % Paid to Date","DBE % Paid to Date")</f>
        <v>DBE % Paid to Date</v>
      </c>
      <c r="F11" s="149" t="str">
        <f>IF(C9="","",G26/C11)</f>
        <v/>
      </c>
      <c r="G11" s="149"/>
      <c r="H11" s="149"/>
      <c r="I11" s="17"/>
      <c r="J11" s="18"/>
      <c r="K11" s="18"/>
      <c r="L11" s="19"/>
      <c r="M11" s="18"/>
      <c r="N11" s="19"/>
      <c r="O11" s="18"/>
      <c r="P11" s="18"/>
      <c r="Q11" s="18"/>
      <c r="R11" s="19"/>
      <c r="S11" s="18"/>
      <c r="T11" s="18"/>
      <c r="U11" s="18"/>
      <c r="V11" s="18"/>
      <c r="W11" s="18"/>
      <c r="X11" s="18"/>
      <c r="Y11" s="18"/>
      <c r="Z11" s="18"/>
      <c r="AA11" s="18"/>
      <c r="AB11" s="18"/>
      <c r="AC11" s="18"/>
      <c r="AD11" s="18"/>
      <c r="AE11" s="18"/>
      <c r="AF11" s="18"/>
      <c r="AG11" s="18"/>
      <c r="AH11" s="18"/>
      <c r="AI11" s="18"/>
      <c r="AJ11" s="18"/>
      <c r="AK11" s="18"/>
    </row>
    <row r="12" spans="1:57" s="20" customFormat="1" ht="21.95" customHeight="1" thickBot="1" x14ac:dyDescent="0.3">
      <c r="A12" s="132" t="s">
        <v>36</v>
      </c>
      <c r="B12" s="133"/>
      <c r="C12" s="133"/>
      <c r="D12" s="133"/>
      <c r="E12" s="133"/>
      <c r="F12" s="133"/>
      <c r="G12" s="133"/>
      <c r="H12" s="134"/>
      <c r="L12" s="21"/>
      <c r="N12" s="21"/>
      <c r="R12" s="21"/>
      <c r="AF12" s="153"/>
      <c r="AG12" s="154"/>
    </row>
    <row r="13" spans="1:57" s="4" customFormat="1" ht="63" customHeight="1" thickBot="1" x14ac:dyDescent="0.3">
      <c r="A13" s="22" t="s">
        <v>6</v>
      </c>
      <c r="B13" s="137" t="str">
        <f>'Contract Roll-up'!B13</f>
        <v>Subproviders Name: DBE only 
(Enter Alphabetically)</v>
      </c>
      <c r="C13" s="138"/>
      <c r="D13" s="22" t="s">
        <v>38</v>
      </c>
      <c r="E13" s="22" t="s">
        <v>21</v>
      </c>
      <c r="F13" s="22" t="s">
        <v>13</v>
      </c>
      <c r="G13" s="22" t="s">
        <v>22</v>
      </c>
      <c r="H13" s="22" t="s">
        <v>12</v>
      </c>
      <c r="J13" s="23"/>
      <c r="K13" s="24"/>
      <c r="L13" s="25"/>
      <c r="M13" s="24"/>
      <c r="N13" s="24"/>
      <c r="O13" s="24"/>
      <c r="P13" s="24"/>
      <c r="Q13" s="23"/>
      <c r="R13" s="26"/>
      <c r="S13" s="24"/>
      <c r="T13" s="24"/>
      <c r="U13" s="24"/>
      <c r="V13" s="24"/>
      <c r="W13" s="24"/>
      <c r="X13" s="24"/>
      <c r="AF13" s="27"/>
      <c r="AG13" s="28"/>
    </row>
    <row r="14" spans="1:57" s="4" customFormat="1" ht="20.100000000000001" customHeight="1" x14ac:dyDescent="0.25">
      <c r="A14" s="29">
        <v>1</v>
      </c>
      <c r="B14" s="107" t="str">
        <f>IF(('Contract Roll-up'!B14)="","",'Contract Roll-up'!B14)</f>
        <v/>
      </c>
      <c r="C14" s="109"/>
      <c r="D14" s="3"/>
      <c r="E14" s="3"/>
      <c r="F14" s="3"/>
      <c r="G14" s="49">
        <f>E14+F14</f>
        <v>0</v>
      </c>
      <c r="H14" s="31" t="str">
        <f t="shared" ref="H14:H26" si="0">IF(G14="","",IF(G14=0,"",G14/D14))</f>
        <v/>
      </c>
      <c r="I14" s="32"/>
      <c r="J14" s="33"/>
      <c r="K14" s="33"/>
      <c r="L14" s="34"/>
      <c r="M14" s="33"/>
      <c r="N14" s="33"/>
      <c r="O14" s="32"/>
      <c r="P14" s="33"/>
      <c r="R14" s="6"/>
      <c r="S14" s="33"/>
      <c r="T14" s="32"/>
      <c r="U14" s="33"/>
      <c r="V14" s="33"/>
      <c r="W14" s="32"/>
      <c r="X14" s="32"/>
      <c r="Y14" s="32"/>
      <c r="Z14" s="32"/>
      <c r="AA14" s="32"/>
      <c r="AB14" s="32"/>
      <c r="AC14" s="32"/>
      <c r="AD14" s="32"/>
      <c r="AE14" s="32"/>
      <c r="AF14" s="35"/>
      <c r="AG14" s="36"/>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row>
    <row r="15" spans="1:57" s="4" customFormat="1" ht="20.100000000000001" customHeight="1" x14ac:dyDescent="0.25">
      <c r="A15" s="29">
        <v>2</v>
      </c>
      <c r="B15" s="107" t="str">
        <f>IF(('Contract Roll-up'!B15)="","",'Contract Roll-up'!B15)</f>
        <v/>
      </c>
      <c r="C15" s="109"/>
      <c r="D15" s="3"/>
      <c r="E15" s="3"/>
      <c r="F15" s="3"/>
      <c r="G15" s="49">
        <f t="shared" ref="G15:G25" si="1">E15+F15</f>
        <v>0</v>
      </c>
      <c r="H15" s="31" t="str">
        <f t="shared" si="0"/>
        <v/>
      </c>
      <c r="I15" s="32"/>
      <c r="J15" s="33"/>
      <c r="K15" s="33"/>
      <c r="L15" s="34"/>
      <c r="M15" s="33"/>
      <c r="N15" s="33"/>
      <c r="O15" s="32"/>
      <c r="P15" s="33"/>
      <c r="R15" s="6"/>
      <c r="S15" s="33"/>
      <c r="T15" s="32"/>
      <c r="U15" s="33"/>
      <c r="V15" s="33"/>
      <c r="W15" s="32"/>
      <c r="X15" s="32"/>
      <c r="Y15" s="32"/>
      <c r="Z15" s="32"/>
      <c r="AA15" s="32"/>
      <c r="AB15" s="32"/>
      <c r="AC15" s="32"/>
      <c r="AD15" s="32"/>
      <c r="AE15" s="32"/>
      <c r="AF15" s="37"/>
      <c r="AG15" s="38"/>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row>
    <row r="16" spans="1:57" s="4" customFormat="1" ht="20.100000000000001" customHeight="1" x14ac:dyDescent="0.25">
      <c r="A16" s="29">
        <v>3</v>
      </c>
      <c r="B16" s="107" t="str">
        <f>IF(('Contract Roll-up'!B16)="","",'Contract Roll-up'!B16)</f>
        <v/>
      </c>
      <c r="C16" s="109"/>
      <c r="D16" s="3"/>
      <c r="E16" s="3"/>
      <c r="F16" s="3"/>
      <c r="G16" s="49">
        <f t="shared" si="1"/>
        <v>0</v>
      </c>
      <c r="H16" s="31" t="str">
        <f t="shared" si="0"/>
        <v/>
      </c>
      <c r="I16" s="32"/>
      <c r="J16" s="33"/>
      <c r="K16" s="33"/>
      <c r="L16" s="34"/>
      <c r="M16" s="33"/>
      <c r="N16" s="33"/>
      <c r="O16" s="32"/>
      <c r="P16" s="33"/>
      <c r="R16" s="6"/>
      <c r="S16" s="33"/>
      <c r="T16" s="32"/>
      <c r="U16" s="33"/>
      <c r="V16" s="33"/>
      <c r="W16" s="32"/>
      <c r="X16" s="32"/>
      <c r="Y16" s="32"/>
      <c r="Z16" s="32"/>
      <c r="AA16" s="32"/>
      <c r="AB16" s="32"/>
      <c r="AC16" s="32"/>
      <c r="AD16" s="32"/>
      <c r="AE16" s="32"/>
      <c r="AF16" s="37"/>
      <c r="AG16" s="38"/>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row>
    <row r="17" spans="1:57" s="4" customFormat="1" ht="20.100000000000001" customHeight="1" x14ac:dyDescent="0.25">
      <c r="A17" s="29">
        <v>4</v>
      </c>
      <c r="B17" s="107" t="str">
        <f>IF(('Contract Roll-up'!B17)="","",'Contract Roll-up'!B17)</f>
        <v/>
      </c>
      <c r="C17" s="109"/>
      <c r="D17" s="3"/>
      <c r="E17" s="3"/>
      <c r="F17" s="3"/>
      <c r="G17" s="49">
        <f t="shared" si="1"/>
        <v>0</v>
      </c>
      <c r="H17" s="31" t="str">
        <f t="shared" si="0"/>
        <v/>
      </c>
      <c r="I17" s="32"/>
      <c r="J17" s="33"/>
      <c r="K17" s="33"/>
      <c r="L17" s="34"/>
      <c r="M17" s="33"/>
      <c r="N17" s="33"/>
      <c r="O17" s="32"/>
      <c r="P17" s="33"/>
      <c r="R17" s="6"/>
      <c r="S17" s="33"/>
      <c r="T17" s="32"/>
      <c r="U17" s="33"/>
      <c r="V17" s="33"/>
      <c r="W17" s="32"/>
      <c r="X17" s="32"/>
      <c r="Y17" s="32"/>
      <c r="Z17" s="32"/>
      <c r="AA17" s="32"/>
      <c r="AB17" s="32"/>
      <c r="AC17" s="32"/>
      <c r="AD17" s="32"/>
      <c r="AE17" s="32"/>
      <c r="AF17" s="37"/>
      <c r="AG17" s="38"/>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row>
    <row r="18" spans="1:57" s="4" customFormat="1" ht="20.100000000000001" customHeight="1" x14ac:dyDescent="0.25">
      <c r="A18" s="29">
        <v>5</v>
      </c>
      <c r="B18" s="107" t="str">
        <f>IF(('Contract Roll-up'!B18)="","",'Contract Roll-up'!B18)</f>
        <v/>
      </c>
      <c r="C18" s="109"/>
      <c r="D18" s="3"/>
      <c r="E18" s="3"/>
      <c r="F18" s="3"/>
      <c r="G18" s="49">
        <f t="shared" si="1"/>
        <v>0</v>
      </c>
      <c r="H18" s="31" t="str">
        <f t="shared" si="0"/>
        <v/>
      </c>
      <c r="I18" s="32"/>
      <c r="J18" s="33"/>
      <c r="K18" s="33"/>
      <c r="L18" s="34"/>
      <c r="M18" s="33"/>
      <c r="N18" s="33"/>
      <c r="O18" s="32"/>
      <c r="P18" s="33"/>
      <c r="R18" s="6"/>
      <c r="S18" s="33"/>
      <c r="T18" s="32"/>
      <c r="U18" s="33"/>
      <c r="V18" s="33"/>
      <c r="W18" s="32"/>
      <c r="X18" s="32"/>
      <c r="Y18" s="32"/>
      <c r="Z18" s="32"/>
      <c r="AA18" s="32"/>
      <c r="AB18" s="32"/>
      <c r="AC18" s="32"/>
      <c r="AD18" s="32"/>
      <c r="AE18" s="32"/>
      <c r="AF18" s="37"/>
      <c r="AG18" s="38"/>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row>
    <row r="19" spans="1:57" s="4" customFormat="1" ht="20.100000000000001" customHeight="1" x14ac:dyDescent="0.25">
      <c r="A19" s="29">
        <v>6</v>
      </c>
      <c r="B19" s="107" t="str">
        <f>IF(('Contract Roll-up'!B19)="","",'Contract Roll-up'!B19)</f>
        <v/>
      </c>
      <c r="C19" s="109"/>
      <c r="D19" s="3"/>
      <c r="E19" s="3"/>
      <c r="F19" s="3"/>
      <c r="G19" s="49">
        <f t="shared" si="1"/>
        <v>0</v>
      </c>
      <c r="H19" s="31" t="str">
        <f t="shared" si="0"/>
        <v/>
      </c>
      <c r="I19" s="32"/>
      <c r="J19" s="33"/>
      <c r="K19" s="33"/>
      <c r="L19" s="34"/>
      <c r="M19" s="33"/>
      <c r="N19" s="33"/>
      <c r="O19" s="32"/>
      <c r="P19" s="33"/>
      <c r="R19" s="6"/>
      <c r="S19" s="33"/>
      <c r="T19" s="32"/>
      <c r="U19" s="33"/>
      <c r="V19" s="33"/>
      <c r="W19" s="32"/>
      <c r="X19" s="32"/>
      <c r="Y19" s="32"/>
      <c r="Z19" s="32"/>
      <c r="AA19" s="32"/>
      <c r="AB19" s="32"/>
      <c r="AC19" s="32"/>
      <c r="AD19" s="32"/>
      <c r="AE19" s="32"/>
      <c r="AF19" s="37"/>
      <c r="AG19" s="38"/>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row>
    <row r="20" spans="1:57" s="4" customFormat="1" ht="20.100000000000001" customHeight="1" x14ac:dyDescent="0.25">
      <c r="A20" s="29">
        <v>7</v>
      </c>
      <c r="B20" s="107" t="str">
        <f>IF(('Contract Roll-up'!B20)="","",'Contract Roll-up'!B20)</f>
        <v/>
      </c>
      <c r="C20" s="109"/>
      <c r="D20" s="3"/>
      <c r="E20" s="3"/>
      <c r="F20" s="3"/>
      <c r="G20" s="49">
        <f t="shared" si="1"/>
        <v>0</v>
      </c>
      <c r="H20" s="31" t="str">
        <f t="shared" si="0"/>
        <v/>
      </c>
      <c r="I20" s="32"/>
      <c r="J20" s="33"/>
      <c r="K20" s="33"/>
      <c r="L20" s="34"/>
      <c r="M20" s="33"/>
      <c r="N20" s="33"/>
      <c r="O20" s="32"/>
      <c r="P20" s="33"/>
      <c r="R20" s="6"/>
      <c r="S20" s="33"/>
      <c r="T20" s="32"/>
      <c r="U20" s="33"/>
      <c r="V20" s="33"/>
      <c r="W20" s="32"/>
      <c r="X20" s="32"/>
      <c r="Y20" s="32"/>
      <c r="Z20" s="32"/>
      <c r="AA20" s="32"/>
      <c r="AB20" s="32"/>
      <c r="AC20" s="32"/>
      <c r="AD20" s="32"/>
      <c r="AE20" s="32"/>
      <c r="AF20" s="37"/>
      <c r="AG20" s="38"/>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row>
    <row r="21" spans="1:57" s="4" customFormat="1" ht="20.100000000000001" customHeight="1" x14ac:dyDescent="0.25">
      <c r="A21" s="29">
        <v>8</v>
      </c>
      <c r="B21" s="107" t="str">
        <f>IF(('Contract Roll-up'!B21)="","",'Contract Roll-up'!B21)</f>
        <v/>
      </c>
      <c r="C21" s="109"/>
      <c r="D21" s="3"/>
      <c r="E21" s="3"/>
      <c r="F21" s="3"/>
      <c r="G21" s="49">
        <f t="shared" si="1"/>
        <v>0</v>
      </c>
      <c r="H21" s="31" t="str">
        <f t="shared" si="0"/>
        <v/>
      </c>
      <c r="I21" s="32"/>
      <c r="J21" s="33"/>
      <c r="K21" s="33"/>
      <c r="L21" s="34"/>
      <c r="M21" s="33"/>
      <c r="N21" s="33"/>
      <c r="O21" s="32"/>
      <c r="P21" s="33"/>
      <c r="R21" s="6"/>
      <c r="S21" s="33"/>
      <c r="T21" s="32"/>
      <c r="U21" s="33"/>
      <c r="V21" s="33"/>
      <c r="W21" s="32"/>
      <c r="X21" s="32"/>
      <c r="Y21" s="32"/>
      <c r="Z21" s="32"/>
      <c r="AA21" s="32"/>
      <c r="AB21" s="32"/>
      <c r="AC21" s="32"/>
      <c r="AD21" s="32"/>
      <c r="AE21" s="32"/>
      <c r="AF21" s="37"/>
      <c r="AG21" s="38"/>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row>
    <row r="22" spans="1:57" s="4" customFormat="1" ht="20.100000000000001" customHeight="1" x14ac:dyDescent="0.25">
      <c r="A22" s="29">
        <v>9</v>
      </c>
      <c r="B22" s="107" t="str">
        <f>IF(('Contract Roll-up'!B22)="","",'Contract Roll-up'!B22)</f>
        <v/>
      </c>
      <c r="C22" s="109"/>
      <c r="D22" s="3"/>
      <c r="E22" s="3"/>
      <c r="F22" s="3"/>
      <c r="G22" s="49">
        <f t="shared" si="1"/>
        <v>0</v>
      </c>
      <c r="H22" s="31" t="str">
        <f t="shared" si="0"/>
        <v/>
      </c>
      <c r="I22" s="32"/>
      <c r="J22" s="33"/>
      <c r="K22" s="33"/>
      <c r="L22" s="34"/>
      <c r="M22" s="33"/>
      <c r="N22" s="33"/>
      <c r="O22" s="32"/>
      <c r="P22" s="33"/>
      <c r="R22" s="6"/>
      <c r="S22" s="33"/>
      <c r="T22" s="32"/>
      <c r="U22" s="33"/>
      <c r="V22" s="33"/>
      <c r="W22" s="32"/>
      <c r="X22" s="32"/>
      <c r="Y22" s="32"/>
      <c r="Z22" s="32"/>
      <c r="AA22" s="32"/>
      <c r="AB22" s="32"/>
      <c r="AC22" s="32"/>
      <c r="AD22" s="32"/>
      <c r="AE22" s="32"/>
      <c r="AF22" s="37"/>
      <c r="AG22" s="38"/>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row>
    <row r="23" spans="1:57" s="4" customFormat="1" ht="20.100000000000001" customHeight="1" x14ac:dyDescent="0.25">
      <c r="A23" s="29">
        <v>10</v>
      </c>
      <c r="B23" s="107" t="str">
        <f>IF(('Contract Roll-up'!B23)="","",'Contract Roll-up'!B23)</f>
        <v/>
      </c>
      <c r="C23" s="109"/>
      <c r="D23" s="3"/>
      <c r="E23" s="3"/>
      <c r="F23" s="3"/>
      <c r="G23" s="49">
        <f t="shared" si="1"/>
        <v>0</v>
      </c>
      <c r="H23" s="31" t="str">
        <f t="shared" si="0"/>
        <v/>
      </c>
      <c r="I23" s="32"/>
      <c r="J23" s="33"/>
      <c r="K23" s="33"/>
      <c r="L23" s="34"/>
      <c r="M23" s="33"/>
      <c r="N23" s="33"/>
      <c r="O23" s="32"/>
      <c r="P23" s="33"/>
      <c r="R23" s="6"/>
      <c r="S23" s="33"/>
      <c r="T23" s="32"/>
      <c r="U23" s="33"/>
      <c r="V23" s="33"/>
      <c r="W23" s="32"/>
      <c r="X23" s="32"/>
      <c r="Y23" s="32"/>
      <c r="Z23" s="32"/>
      <c r="AA23" s="32"/>
      <c r="AB23" s="32"/>
      <c r="AC23" s="32"/>
      <c r="AD23" s="32"/>
      <c r="AE23" s="32"/>
      <c r="AF23" s="37"/>
      <c r="AG23" s="38"/>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row>
    <row r="24" spans="1:57" s="4" customFormat="1" ht="20.100000000000001" customHeight="1" x14ac:dyDescent="0.25">
      <c r="A24" s="29">
        <v>11</v>
      </c>
      <c r="B24" s="107" t="str">
        <f>IF(('Contract Roll-up'!B24)="","",'Contract Roll-up'!B24)</f>
        <v/>
      </c>
      <c r="C24" s="109"/>
      <c r="D24" s="3"/>
      <c r="E24" s="3"/>
      <c r="F24" s="3"/>
      <c r="G24" s="49">
        <f t="shared" si="1"/>
        <v>0</v>
      </c>
      <c r="H24" s="31" t="str">
        <f t="shared" si="0"/>
        <v/>
      </c>
      <c r="I24" s="32"/>
      <c r="J24" s="33"/>
      <c r="K24" s="33"/>
      <c r="L24" s="34"/>
      <c r="M24" s="33"/>
      <c r="N24" s="33"/>
      <c r="O24" s="32"/>
      <c r="P24" s="33"/>
      <c r="R24" s="6"/>
      <c r="S24" s="33"/>
      <c r="T24" s="32"/>
      <c r="U24" s="33"/>
      <c r="V24" s="33"/>
      <c r="W24" s="32"/>
      <c r="X24" s="32"/>
      <c r="Y24" s="32"/>
      <c r="Z24" s="32"/>
      <c r="AA24" s="32"/>
      <c r="AB24" s="32"/>
      <c r="AC24" s="32"/>
      <c r="AD24" s="32"/>
      <c r="AE24" s="32"/>
      <c r="AF24" s="37"/>
      <c r="AG24" s="38"/>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row>
    <row r="25" spans="1:57" s="4" customFormat="1" ht="20.100000000000001" customHeight="1" x14ac:dyDescent="0.25">
      <c r="A25" s="29">
        <v>12</v>
      </c>
      <c r="B25" s="107" t="str">
        <f>IF(('Contract Roll-up'!B25)="","",'Contract Roll-up'!B25)</f>
        <v/>
      </c>
      <c r="C25" s="109"/>
      <c r="D25" s="3"/>
      <c r="E25" s="3"/>
      <c r="F25" s="3"/>
      <c r="G25" s="49">
        <f t="shared" si="1"/>
        <v>0</v>
      </c>
      <c r="H25" s="31" t="str">
        <f t="shared" si="0"/>
        <v/>
      </c>
      <c r="I25" s="32"/>
      <c r="J25" s="33"/>
      <c r="K25" s="33"/>
      <c r="L25" s="34"/>
      <c r="M25" s="33"/>
      <c r="N25" s="33"/>
      <c r="O25" s="32"/>
      <c r="P25" s="33"/>
      <c r="R25" s="6"/>
      <c r="S25" s="33"/>
      <c r="T25" s="32"/>
      <c r="U25" s="33"/>
      <c r="V25" s="33"/>
      <c r="W25" s="32"/>
      <c r="X25" s="32"/>
      <c r="Y25" s="32"/>
      <c r="Z25" s="32"/>
      <c r="AA25" s="32"/>
      <c r="AB25" s="32"/>
      <c r="AC25" s="32"/>
      <c r="AD25" s="32"/>
      <c r="AE25" s="32"/>
      <c r="AF25" s="39"/>
      <c r="AG25" s="40"/>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row>
    <row r="26" spans="1:57" s="4" customFormat="1" ht="20.100000000000001" customHeight="1" x14ac:dyDescent="0.25">
      <c r="A26" s="29"/>
      <c r="B26" s="87" t="str">
        <f>'Contract Roll-up'!B26</f>
        <v>Subproviders Subtotal (DBE only)</v>
      </c>
      <c r="C26" s="88"/>
      <c r="D26" s="30">
        <f>SUM(D14:D25)</f>
        <v>0</v>
      </c>
      <c r="E26" s="30">
        <f t="shared" ref="E26:G26" si="2">SUM(E14:E25)</f>
        <v>0</v>
      </c>
      <c r="F26" s="30">
        <f t="shared" si="2"/>
        <v>0</v>
      </c>
      <c r="G26" s="30">
        <f t="shared" si="2"/>
        <v>0</v>
      </c>
      <c r="H26" s="31" t="str">
        <f t="shared" si="0"/>
        <v/>
      </c>
      <c r="I26" s="32"/>
      <c r="J26" s="33"/>
      <c r="K26" s="33"/>
      <c r="L26" s="34"/>
      <c r="M26" s="33"/>
      <c r="N26" s="33"/>
      <c r="O26" s="32"/>
      <c r="P26" s="33"/>
      <c r="R26" s="6"/>
      <c r="S26" s="33"/>
      <c r="T26" s="32"/>
      <c r="U26" s="33"/>
      <c r="V26" s="33"/>
      <c r="W26" s="32"/>
      <c r="X26" s="32"/>
      <c r="Y26" s="32"/>
      <c r="Z26" s="32"/>
      <c r="AA26" s="32"/>
      <c r="AB26" s="32"/>
      <c r="AC26" s="32"/>
      <c r="AD26" s="32"/>
      <c r="AE26" s="32"/>
      <c r="AF26" s="37"/>
      <c r="AG26" s="38"/>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row>
    <row r="27" spans="1:57" s="4" customFormat="1" ht="3.95" customHeight="1" x14ac:dyDescent="0.25">
      <c r="A27" s="139" t="s">
        <v>67</v>
      </c>
      <c r="B27" s="140"/>
      <c r="C27" s="140"/>
      <c r="D27" s="140"/>
      <c r="E27" s="140"/>
      <c r="F27" s="140"/>
      <c r="G27" s="140"/>
      <c r="H27" s="141"/>
      <c r="I27" s="32"/>
      <c r="J27" s="33"/>
      <c r="K27" s="33"/>
      <c r="L27" s="34"/>
      <c r="M27" s="33"/>
      <c r="N27" s="33"/>
      <c r="O27" s="32"/>
      <c r="P27" s="33"/>
      <c r="R27" s="6"/>
      <c r="S27" s="33"/>
      <c r="T27" s="32"/>
      <c r="U27" s="33"/>
      <c r="V27" s="33"/>
      <c r="W27" s="32"/>
      <c r="X27" s="32"/>
      <c r="Y27" s="32"/>
      <c r="Z27" s="32"/>
      <c r="AA27" s="32"/>
      <c r="AB27" s="32"/>
      <c r="AC27" s="32"/>
      <c r="AD27" s="32"/>
      <c r="AE27" s="32"/>
      <c r="AF27" s="39"/>
      <c r="AG27" s="40"/>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row>
    <row r="28" spans="1:57" s="4" customFormat="1" ht="63" customHeight="1" x14ac:dyDescent="0.25">
      <c r="A28" s="22" t="s">
        <v>6</v>
      </c>
      <c r="B28" s="137" t="str">
        <f>'Contract Roll-up'!B28</f>
        <v>Subproviders Name: non-DBE only 
(Enter Alphabetically)</v>
      </c>
      <c r="C28" s="138"/>
      <c r="D28" s="22" t="s">
        <v>14</v>
      </c>
      <c r="E28" s="22" t="s">
        <v>21</v>
      </c>
      <c r="F28" s="22" t="s">
        <v>13</v>
      </c>
      <c r="G28" s="22" t="s">
        <v>22</v>
      </c>
      <c r="H28" s="22" t="s">
        <v>12</v>
      </c>
      <c r="I28" s="32"/>
      <c r="J28" s="33"/>
      <c r="K28" s="33"/>
      <c r="L28" s="34"/>
      <c r="M28" s="33"/>
      <c r="N28" s="33"/>
      <c r="O28" s="32"/>
      <c r="P28" s="33"/>
      <c r="R28" s="6"/>
      <c r="S28" s="33"/>
      <c r="T28" s="32"/>
      <c r="U28" s="33"/>
      <c r="V28" s="33"/>
      <c r="W28" s="32"/>
      <c r="X28" s="32"/>
      <c r="Y28" s="32"/>
      <c r="Z28" s="32"/>
      <c r="AA28" s="32"/>
      <c r="AB28" s="32"/>
      <c r="AC28" s="32"/>
      <c r="AD28" s="32"/>
      <c r="AE28" s="32"/>
      <c r="AF28" s="37"/>
      <c r="AG28" s="38"/>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row>
    <row r="29" spans="1:57" s="4" customFormat="1" ht="20.100000000000001" customHeight="1" x14ac:dyDescent="0.25">
      <c r="A29" s="29">
        <v>1</v>
      </c>
      <c r="B29" s="107" t="str">
        <f>IF(('Contract Roll-up'!B29)="","",'Contract Roll-up'!B29)</f>
        <v/>
      </c>
      <c r="C29" s="109"/>
      <c r="D29" s="3"/>
      <c r="E29" s="3"/>
      <c r="F29" s="3"/>
      <c r="G29" s="49">
        <f>E29+F29</f>
        <v>0</v>
      </c>
      <c r="H29" s="31" t="str">
        <f t="shared" ref="H29:H41" si="3">IF(G29="","",IF(G29=0,"",G29/D29))</f>
        <v/>
      </c>
      <c r="I29" s="32"/>
      <c r="J29" s="33"/>
      <c r="K29" s="33"/>
      <c r="L29" s="34"/>
      <c r="M29" s="33"/>
      <c r="N29" s="33"/>
      <c r="O29" s="32"/>
      <c r="P29" s="33"/>
      <c r="R29" s="6"/>
      <c r="S29" s="33"/>
      <c r="T29" s="32"/>
      <c r="U29" s="33"/>
      <c r="V29" s="33"/>
      <c r="W29" s="32"/>
      <c r="X29" s="32"/>
      <c r="Y29" s="32"/>
      <c r="Z29" s="32"/>
      <c r="AA29" s="32"/>
      <c r="AB29" s="32"/>
      <c r="AC29" s="32"/>
      <c r="AD29" s="32"/>
      <c r="AE29" s="32"/>
      <c r="AF29" s="37"/>
      <c r="AG29" s="38"/>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row>
    <row r="30" spans="1:57" s="4" customFormat="1" ht="20.100000000000001" customHeight="1" x14ac:dyDescent="0.25">
      <c r="A30" s="29">
        <v>2</v>
      </c>
      <c r="B30" s="107" t="str">
        <f>IF(('Contract Roll-up'!B30)="","",'Contract Roll-up'!B30)</f>
        <v/>
      </c>
      <c r="C30" s="109"/>
      <c r="D30" s="3"/>
      <c r="E30" s="3"/>
      <c r="F30" s="3"/>
      <c r="G30" s="49">
        <f t="shared" ref="G30:G40" si="4">E30+F30</f>
        <v>0</v>
      </c>
      <c r="H30" s="31" t="str">
        <f t="shared" si="3"/>
        <v/>
      </c>
      <c r="I30" s="32"/>
      <c r="J30" s="33"/>
      <c r="K30" s="33"/>
      <c r="L30" s="34"/>
      <c r="M30" s="33"/>
      <c r="N30" s="33"/>
      <c r="O30" s="32"/>
      <c r="P30" s="33"/>
      <c r="R30" s="6"/>
      <c r="S30" s="33"/>
      <c r="T30" s="32"/>
      <c r="U30" s="33"/>
      <c r="V30" s="33"/>
      <c r="W30" s="32"/>
      <c r="X30" s="32"/>
      <c r="Y30" s="32"/>
      <c r="Z30" s="32"/>
      <c r="AA30" s="32"/>
      <c r="AB30" s="32"/>
      <c r="AC30" s="32"/>
      <c r="AD30" s="32"/>
      <c r="AE30" s="32"/>
      <c r="AF30" s="37"/>
      <c r="AG30" s="38"/>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row>
    <row r="31" spans="1:57" s="4" customFormat="1" ht="20.100000000000001" customHeight="1" x14ac:dyDescent="0.25">
      <c r="A31" s="29">
        <v>3</v>
      </c>
      <c r="B31" s="107" t="str">
        <f>IF(('Contract Roll-up'!B31)="","",'Contract Roll-up'!B31)</f>
        <v/>
      </c>
      <c r="C31" s="109"/>
      <c r="D31" s="3"/>
      <c r="E31" s="3"/>
      <c r="F31" s="3"/>
      <c r="G31" s="49">
        <f t="shared" si="4"/>
        <v>0</v>
      </c>
      <c r="H31" s="31" t="str">
        <f t="shared" si="3"/>
        <v/>
      </c>
      <c r="I31" s="32"/>
      <c r="J31" s="33"/>
      <c r="K31" s="33"/>
      <c r="L31" s="34"/>
      <c r="M31" s="33"/>
      <c r="N31" s="33"/>
      <c r="O31" s="32"/>
      <c r="P31" s="33"/>
      <c r="R31" s="6"/>
      <c r="S31" s="33"/>
      <c r="T31" s="32"/>
      <c r="U31" s="33"/>
      <c r="V31" s="33"/>
      <c r="W31" s="32"/>
      <c r="X31" s="32"/>
      <c r="Y31" s="32"/>
      <c r="Z31" s="32"/>
      <c r="AA31" s="32"/>
      <c r="AB31" s="32"/>
      <c r="AC31" s="32"/>
      <c r="AD31" s="32"/>
      <c r="AE31" s="32"/>
      <c r="AF31" s="37"/>
      <c r="AG31" s="38"/>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row>
    <row r="32" spans="1:57" s="4" customFormat="1" ht="20.100000000000001" customHeight="1" x14ac:dyDescent="0.25">
      <c r="A32" s="29">
        <v>4</v>
      </c>
      <c r="B32" s="107" t="str">
        <f>IF(('Contract Roll-up'!B32)="","",'Contract Roll-up'!B32)</f>
        <v/>
      </c>
      <c r="C32" s="109"/>
      <c r="D32" s="3"/>
      <c r="E32" s="3"/>
      <c r="F32" s="3"/>
      <c r="G32" s="49">
        <f t="shared" si="4"/>
        <v>0</v>
      </c>
      <c r="H32" s="31" t="str">
        <f t="shared" si="3"/>
        <v/>
      </c>
      <c r="I32" s="32"/>
      <c r="J32" s="33"/>
      <c r="K32" s="33"/>
      <c r="L32" s="34"/>
      <c r="M32" s="33"/>
      <c r="N32" s="33"/>
      <c r="O32" s="32"/>
      <c r="P32" s="33"/>
      <c r="R32" s="6"/>
      <c r="S32" s="33"/>
      <c r="T32" s="32"/>
      <c r="U32" s="33"/>
      <c r="V32" s="33"/>
      <c r="W32" s="32"/>
      <c r="X32" s="32"/>
      <c r="Y32" s="32"/>
      <c r="Z32" s="32"/>
      <c r="AA32" s="32"/>
      <c r="AB32" s="32"/>
      <c r="AC32" s="32"/>
      <c r="AD32" s="32"/>
      <c r="AE32" s="32"/>
      <c r="AF32" s="37"/>
      <c r="AG32" s="38"/>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row>
    <row r="33" spans="1:57" s="4" customFormat="1" ht="20.100000000000001" customHeight="1" x14ac:dyDescent="0.25">
      <c r="A33" s="29">
        <v>5</v>
      </c>
      <c r="B33" s="107" t="str">
        <f>IF(('Contract Roll-up'!B33)="","",'Contract Roll-up'!B33)</f>
        <v/>
      </c>
      <c r="C33" s="109"/>
      <c r="D33" s="3"/>
      <c r="E33" s="3"/>
      <c r="F33" s="3"/>
      <c r="G33" s="49">
        <f t="shared" si="4"/>
        <v>0</v>
      </c>
      <c r="H33" s="31" t="str">
        <f t="shared" si="3"/>
        <v/>
      </c>
      <c r="I33" s="32"/>
      <c r="J33" s="33"/>
      <c r="K33" s="33"/>
      <c r="L33" s="34"/>
      <c r="M33" s="33"/>
      <c r="N33" s="33"/>
      <c r="O33" s="32"/>
      <c r="P33" s="33"/>
      <c r="R33" s="6"/>
      <c r="S33" s="33"/>
      <c r="T33" s="32"/>
      <c r="U33" s="33"/>
      <c r="V33" s="33"/>
      <c r="W33" s="32"/>
      <c r="X33" s="32"/>
      <c r="Y33" s="32"/>
      <c r="Z33" s="32"/>
      <c r="AA33" s="32"/>
      <c r="AB33" s="32"/>
      <c r="AC33" s="32"/>
      <c r="AD33" s="32"/>
      <c r="AE33" s="32"/>
      <c r="AF33" s="37"/>
      <c r="AG33" s="38"/>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row>
    <row r="34" spans="1:57" s="4" customFormat="1" ht="20.100000000000001" customHeight="1" x14ac:dyDescent="0.25">
      <c r="A34" s="29">
        <v>6</v>
      </c>
      <c r="B34" s="107" t="str">
        <f>IF(('Contract Roll-up'!B34)="","",'Contract Roll-up'!B34)</f>
        <v/>
      </c>
      <c r="C34" s="109"/>
      <c r="D34" s="3"/>
      <c r="E34" s="3"/>
      <c r="F34" s="3"/>
      <c r="G34" s="49">
        <f t="shared" si="4"/>
        <v>0</v>
      </c>
      <c r="H34" s="31" t="str">
        <f t="shared" si="3"/>
        <v/>
      </c>
      <c r="I34" s="32"/>
      <c r="J34" s="33"/>
      <c r="K34" s="33"/>
      <c r="L34" s="34"/>
      <c r="M34" s="33"/>
      <c r="N34" s="33"/>
      <c r="O34" s="32"/>
      <c r="P34" s="33"/>
      <c r="R34" s="6"/>
      <c r="S34" s="33"/>
      <c r="T34" s="32"/>
      <c r="U34" s="33"/>
      <c r="V34" s="33"/>
      <c r="W34" s="32"/>
      <c r="X34" s="32"/>
      <c r="Y34" s="32"/>
      <c r="Z34" s="32"/>
      <c r="AA34" s="32"/>
      <c r="AB34" s="32"/>
      <c r="AC34" s="32"/>
      <c r="AD34" s="32"/>
      <c r="AE34" s="32"/>
      <c r="AF34" s="37"/>
      <c r="AG34" s="38"/>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row>
    <row r="35" spans="1:57" s="4" customFormat="1" ht="20.100000000000001" customHeight="1" x14ac:dyDescent="0.25">
      <c r="A35" s="29">
        <v>7</v>
      </c>
      <c r="B35" s="107" t="str">
        <f>IF(('Contract Roll-up'!B35)="","",'Contract Roll-up'!B35)</f>
        <v/>
      </c>
      <c r="C35" s="109"/>
      <c r="D35" s="3"/>
      <c r="E35" s="3"/>
      <c r="F35" s="3"/>
      <c r="G35" s="49">
        <f t="shared" si="4"/>
        <v>0</v>
      </c>
      <c r="H35" s="31" t="str">
        <f t="shared" si="3"/>
        <v/>
      </c>
      <c r="I35" s="32"/>
      <c r="J35" s="33"/>
      <c r="K35" s="33"/>
      <c r="L35" s="34"/>
      <c r="M35" s="33"/>
      <c r="N35" s="33"/>
      <c r="O35" s="32"/>
      <c r="P35" s="33"/>
      <c r="R35" s="6"/>
      <c r="S35" s="33"/>
      <c r="T35" s="32"/>
      <c r="U35" s="33"/>
      <c r="V35" s="33"/>
      <c r="W35" s="32"/>
      <c r="X35" s="32"/>
      <c r="Y35" s="32"/>
      <c r="Z35" s="32"/>
      <c r="AA35" s="32"/>
      <c r="AB35" s="32"/>
      <c r="AC35" s="32"/>
      <c r="AD35" s="32"/>
      <c r="AE35" s="32"/>
      <c r="AF35" s="37"/>
      <c r="AG35" s="38"/>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row>
    <row r="36" spans="1:57" s="4" customFormat="1" ht="20.100000000000001" customHeight="1" x14ac:dyDescent="0.25">
      <c r="A36" s="29">
        <v>8</v>
      </c>
      <c r="B36" s="107" t="str">
        <f>IF(('Contract Roll-up'!B36)="","",'Contract Roll-up'!B36)</f>
        <v/>
      </c>
      <c r="C36" s="109"/>
      <c r="D36" s="3"/>
      <c r="E36" s="3"/>
      <c r="F36" s="3"/>
      <c r="G36" s="49">
        <f t="shared" si="4"/>
        <v>0</v>
      </c>
      <c r="H36" s="31" t="str">
        <f t="shared" si="3"/>
        <v/>
      </c>
      <c r="I36" s="32"/>
      <c r="J36" s="33"/>
      <c r="K36" s="33"/>
      <c r="L36" s="34"/>
      <c r="M36" s="33"/>
      <c r="N36" s="33"/>
      <c r="O36" s="32"/>
      <c r="P36" s="33"/>
      <c r="R36" s="6"/>
      <c r="S36" s="33"/>
      <c r="T36" s="32"/>
      <c r="U36" s="33"/>
      <c r="V36" s="33"/>
      <c r="W36" s="32"/>
      <c r="X36" s="32"/>
      <c r="Y36" s="32"/>
      <c r="Z36" s="32"/>
      <c r="AA36" s="32"/>
      <c r="AB36" s="32"/>
      <c r="AC36" s="32"/>
      <c r="AD36" s="32"/>
      <c r="AE36" s="32"/>
      <c r="AF36" s="37"/>
      <c r="AG36" s="38"/>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row>
    <row r="37" spans="1:57" s="4" customFormat="1" ht="20.100000000000001" customHeight="1" x14ac:dyDescent="0.25">
      <c r="A37" s="29">
        <v>9</v>
      </c>
      <c r="B37" s="107" t="str">
        <f>IF(('Contract Roll-up'!B37)="","",'Contract Roll-up'!B37)</f>
        <v/>
      </c>
      <c r="C37" s="109"/>
      <c r="D37" s="3"/>
      <c r="E37" s="3"/>
      <c r="F37" s="3"/>
      <c r="G37" s="49">
        <f t="shared" si="4"/>
        <v>0</v>
      </c>
      <c r="H37" s="31" t="str">
        <f t="shared" si="3"/>
        <v/>
      </c>
      <c r="I37" s="32"/>
      <c r="J37" s="33"/>
      <c r="K37" s="33"/>
      <c r="L37" s="34"/>
      <c r="M37" s="33"/>
      <c r="N37" s="33"/>
      <c r="O37" s="32"/>
      <c r="P37" s="33"/>
      <c r="R37" s="6"/>
      <c r="S37" s="33"/>
      <c r="T37" s="32"/>
      <c r="U37" s="33"/>
      <c r="V37" s="33"/>
      <c r="W37" s="32"/>
      <c r="X37" s="32"/>
      <c r="Y37" s="32"/>
      <c r="Z37" s="32"/>
      <c r="AA37" s="32"/>
      <c r="AB37" s="32"/>
      <c r="AC37" s="32"/>
      <c r="AD37" s="32"/>
      <c r="AE37" s="32"/>
      <c r="AF37" s="37"/>
      <c r="AG37" s="38"/>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row>
    <row r="38" spans="1:57" s="4" customFormat="1" ht="20.100000000000001" customHeight="1" x14ac:dyDescent="0.25">
      <c r="A38" s="29">
        <v>10</v>
      </c>
      <c r="B38" s="107" t="str">
        <f>IF(('Contract Roll-up'!B38)="","",'Contract Roll-up'!B38)</f>
        <v/>
      </c>
      <c r="C38" s="109"/>
      <c r="D38" s="3"/>
      <c r="E38" s="3"/>
      <c r="F38" s="3"/>
      <c r="G38" s="49">
        <f t="shared" si="4"/>
        <v>0</v>
      </c>
      <c r="H38" s="31" t="str">
        <f t="shared" si="3"/>
        <v/>
      </c>
      <c r="I38" s="32"/>
      <c r="J38" s="33"/>
      <c r="K38" s="33"/>
      <c r="L38" s="34"/>
      <c r="M38" s="33"/>
      <c r="N38" s="33"/>
      <c r="O38" s="32"/>
      <c r="P38" s="33"/>
      <c r="R38" s="6"/>
      <c r="S38" s="33"/>
      <c r="T38" s="32"/>
      <c r="U38" s="33"/>
      <c r="V38" s="33"/>
      <c r="W38" s="32"/>
      <c r="X38" s="32"/>
      <c r="Y38" s="32"/>
      <c r="Z38" s="32"/>
      <c r="AA38" s="32"/>
      <c r="AB38" s="32"/>
      <c r="AC38" s="32"/>
      <c r="AD38" s="32"/>
      <c r="AE38" s="32"/>
      <c r="AF38" s="37"/>
      <c r="AG38" s="38"/>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row>
    <row r="39" spans="1:57" s="4" customFormat="1" ht="20.100000000000001" customHeight="1" x14ac:dyDescent="0.25">
      <c r="A39" s="29">
        <v>11</v>
      </c>
      <c r="B39" s="107" t="str">
        <f>IF(('Contract Roll-up'!B39)="","",'Contract Roll-up'!B39)</f>
        <v/>
      </c>
      <c r="C39" s="109"/>
      <c r="D39" s="3"/>
      <c r="E39" s="3"/>
      <c r="F39" s="3"/>
      <c r="G39" s="49">
        <f t="shared" si="4"/>
        <v>0</v>
      </c>
      <c r="H39" s="31" t="str">
        <f t="shared" si="3"/>
        <v/>
      </c>
      <c r="I39" s="32"/>
      <c r="J39" s="33"/>
      <c r="K39" s="33"/>
      <c r="L39" s="34"/>
      <c r="M39" s="33"/>
      <c r="N39" s="33"/>
      <c r="O39" s="32"/>
      <c r="P39" s="33"/>
      <c r="R39" s="6"/>
      <c r="S39" s="33"/>
      <c r="T39" s="32"/>
      <c r="U39" s="33"/>
      <c r="V39" s="33"/>
      <c r="W39" s="32"/>
      <c r="X39" s="32"/>
      <c r="Y39" s="32"/>
      <c r="Z39" s="32"/>
      <c r="AA39" s="32"/>
      <c r="AB39" s="32"/>
      <c r="AC39" s="32"/>
      <c r="AD39" s="32"/>
      <c r="AE39" s="32"/>
      <c r="AF39" s="37"/>
      <c r="AG39" s="38"/>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row>
    <row r="40" spans="1:57" s="4" customFormat="1" ht="20.100000000000001" customHeight="1" x14ac:dyDescent="0.25">
      <c r="A40" s="29">
        <v>12</v>
      </c>
      <c r="B40" s="107" t="str">
        <f>IF(('Contract Roll-up'!B40)="","",'Contract Roll-up'!B40)</f>
        <v/>
      </c>
      <c r="C40" s="109"/>
      <c r="D40" s="3"/>
      <c r="E40" s="3"/>
      <c r="F40" s="3"/>
      <c r="G40" s="49">
        <f t="shared" si="4"/>
        <v>0</v>
      </c>
      <c r="H40" s="31" t="str">
        <f t="shared" si="3"/>
        <v/>
      </c>
      <c r="I40" s="32"/>
      <c r="J40" s="33"/>
      <c r="K40" s="33"/>
      <c r="L40" s="34"/>
      <c r="M40" s="33"/>
      <c r="N40" s="33"/>
      <c r="O40" s="32"/>
      <c r="P40" s="33"/>
      <c r="R40" s="6"/>
      <c r="S40" s="33"/>
      <c r="T40" s="32"/>
      <c r="U40" s="33"/>
      <c r="V40" s="33"/>
      <c r="W40" s="32"/>
      <c r="X40" s="32"/>
      <c r="Y40" s="32"/>
      <c r="Z40" s="32"/>
      <c r="AA40" s="32"/>
      <c r="AB40" s="32"/>
      <c r="AC40" s="32"/>
      <c r="AD40" s="32"/>
      <c r="AE40" s="32"/>
      <c r="AF40" s="37"/>
      <c r="AG40" s="38"/>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row>
    <row r="41" spans="1:57" s="4" customFormat="1" ht="20.100000000000001" customHeight="1" x14ac:dyDescent="0.25">
      <c r="A41" s="29"/>
      <c r="B41" s="87" t="str">
        <f>'Contract Roll-up'!B41</f>
        <v>Subproviders Subtotal (non-DBE only)</v>
      </c>
      <c r="C41" s="88"/>
      <c r="D41" s="56">
        <f>SUM(D29:D40)</f>
        <v>0</v>
      </c>
      <c r="E41" s="56">
        <f t="shared" ref="E41:G41" si="5">SUM(E29:E40)</f>
        <v>0</v>
      </c>
      <c r="F41" s="56">
        <f t="shared" si="5"/>
        <v>0</v>
      </c>
      <c r="G41" s="56">
        <f t="shared" si="5"/>
        <v>0</v>
      </c>
      <c r="H41" s="31" t="str">
        <f t="shared" si="3"/>
        <v/>
      </c>
      <c r="I41" s="32"/>
      <c r="J41" s="33"/>
      <c r="K41" s="33"/>
      <c r="L41" s="34"/>
      <c r="M41" s="33"/>
      <c r="N41" s="33"/>
      <c r="O41" s="32"/>
      <c r="P41" s="33"/>
      <c r="R41" s="6"/>
      <c r="S41" s="33"/>
      <c r="T41" s="32"/>
      <c r="U41" s="33"/>
      <c r="V41" s="33"/>
      <c r="W41" s="32"/>
      <c r="X41" s="32"/>
      <c r="Y41" s="32"/>
      <c r="Z41" s="32"/>
      <c r="AA41" s="32"/>
      <c r="AB41" s="32"/>
      <c r="AC41" s="32"/>
      <c r="AD41" s="32"/>
      <c r="AE41" s="32"/>
      <c r="AF41" s="37"/>
      <c r="AG41" s="38"/>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row>
    <row r="42" spans="1:57" s="4" customFormat="1" ht="3.95" customHeight="1" x14ac:dyDescent="0.25">
      <c r="A42" s="41"/>
      <c r="B42" s="42"/>
      <c r="C42" s="42"/>
      <c r="D42" s="57"/>
      <c r="E42" s="57"/>
      <c r="F42" s="57"/>
      <c r="G42" s="57"/>
      <c r="H42" s="43"/>
      <c r="I42" s="32"/>
      <c r="J42" s="33"/>
      <c r="K42" s="33"/>
      <c r="L42" s="34"/>
      <c r="M42" s="33"/>
      <c r="N42" s="33"/>
      <c r="O42" s="32"/>
      <c r="P42" s="33"/>
      <c r="R42" s="6"/>
      <c r="S42" s="33"/>
      <c r="T42" s="32"/>
      <c r="U42" s="33"/>
      <c r="V42" s="33"/>
      <c r="W42" s="32"/>
      <c r="X42" s="32"/>
      <c r="Y42" s="32"/>
      <c r="Z42" s="32"/>
      <c r="AA42" s="32"/>
      <c r="AB42" s="32"/>
      <c r="AC42" s="32"/>
      <c r="AD42" s="32"/>
      <c r="AE42" s="32"/>
      <c r="AF42" s="37"/>
      <c r="AG42" s="38"/>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row>
    <row r="43" spans="1:57" s="4" customFormat="1" ht="20.100000000000001" customHeight="1" x14ac:dyDescent="0.25">
      <c r="A43" s="89" t="s">
        <v>48</v>
      </c>
      <c r="B43" s="90"/>
      <c r="C43" s="91"/>
      <c r="D43" s="30">
        <f>D26+D41</f>
        <v>0</v>
      </c>
      <c r="E43" s="30">
        <f t="shared" ref="E43:G43" si="6">E26+E41</f>
        <v>0</v>
      </c>
      <c r="F43" s="30">
        <f t="shared" si="6"/>
        <v>0</v>
      </c>
      <c r="G43" s="30">
        <f t="shared" si="6"/>
        <v>0</v>
      </c>
      <c r="H43" s="31" t="str">
        <f>IF(G43="","",IF(G43=0,"",G43/D43))</f>
        <v/>
      </c>
      <c r="I43" s="32"/>
      <c r="J43" s="33"/>
      <c r="K43" s="33"/>
      <c r="L43" s="34"/>
      <c r="M43" s="33"/>
      <c r="N43" s="33"/>
      <c r="O43" s="32"/>
      <c r="P43" s="33"/>
      <c r="R43" s="6"/>
      <c r="S43" s="33"/>
      <c r="T43" s="32"/>
      <c r="U43" s="33"/>
      <c r="V43" s="33"/>
      <c r="W43" s="32"/>
      <c r="X43" s="32"/>
      <c r="Y43" s="32"/>
      <c r="Z43" s="32"/>
      <c r="AA43" s="32"/>
      <c r="AB43" s="32"/>
      <c r="AC43" s="32"/>
      <c r="AD43" s="32"/>
      <c r="AE43" s="32"/>
      <c r="AF43" s="37"/>
      <c r="AG43" s="38"/>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row>
    <row r="44" spans="1:57" s="4" customFormat="1" ht="25.9" customHeight="1" x14ac:dyDescent="0.25">
      <c r="A44" s="44"/>
      <c r="B44" s="45"/>
      <c r="C44" s="45"/>
      <c r="D44" s="46"/>
      <c r="E44" s="47"/>
      <c r="F44" s="45"/>
      <c r="G44" s="45"/>
      <c r="H44" s="45"/>
      <c r="L44" s="6"/>
      <c r="N44" s="6"/>
      <c r="R44" s="6"/>
    </row>
    <row r="45" spans="1:57" s="4" customFormat="1" ht="24.6" customHeight="1" x14ac:dyDescent="0.25">
      <c r="A45" s="93" t="s">
        <v>40</v>
      </c>
      <c r="B45" s="93"/>
      <c r="C45" s="93"/>
      <c r="D45" s="93"/>
      <c r="E45" s="157"/>
      <c r="F45" s="157"/>
      <c r="G45" s="157"/>
      <c r="H45" s="157"/>
      <c r="L45" s="6"/>
      <c r="N45" s="6"/>
      <c r="R45" s="6"/>
    </row>
    <row r="46" spans="1:57" s="4" customFormat="1" ht="36.950000000000003" customHeight="1" x14ac:dyDescent="0.25">
      <c r="A46" s="48" t="s">
        <v>68</v>
      </c>
      <c r="B46" s="48" t="s">
        <v>7</v>
      </c>
      <c r="C46" s="120" t="s">
        <v>25</v>
      </c>
      <c r="D46" s="120"/>
      <c r="E46" s="58"/>
      <c r="F46" s="158"/>
      <c r="G46" s="158"/>
      <c r="H46" s="158"/>
      <c r="L46" s="6"/>
      <c r="N46" s="6"/>
      <c r="R46" s="6"/>
    </row>
    <row r="47" spans="1:57" s="4" customFormat="1" ht="20.100000000000001" customHeight="1" x14ac:dyDescent="0.25">
      <c r="A47" s="29">
        <v>1</v>
      </c>
      <c r="B47" s="2"/>
      <c r="C47" s="155"/>
      <c r="D47" s="155"/>
      <c r="E47" s="59"/>
      <c r="F47" s="156"/>
      <c r="G47" s="156"/>
      <c r="H47" s="156"/>
      <c r="L47" s="6"/>
      <c r="N47" s="6"/>
      <c r="R47" s="6"/>
    </row>
    <row r="48" spans="1:57" s="4" customFormat="1" ht="20.100000000000001" customHeight="1" x14ac:dyDescent="0.25">
      <c r="A48" s="29">
        <v>2</v>
      </c>
      <c r="B48" s="2"/>
      <c r="C48" s="155"/>
      <c r="D48" s="155"/>
      <c r="E48" s="59"/>
      <c r="F48" s="156"/>
      <c r="G48" s="156"/>
      <c r="H48" s="156"/>
      <c r="L48" s="6"/>
      <c r="N48" s="6"/>
      <c r="R48" s="6"/>
    </row>
    <row r="49" spans="1:18" s="4" customFormat="1" ht="20.100000000000001" customHeight="1" x14ac:dyDescent="0.25">
      <c r="A49" s="29">
        <v>3</v>
      </c>
      <c r="B49" s="2"/>
      <c r="C49" s="155"/>
      <c r="D49" s="155"/>
      <c r="E49" s="59"/>
      <c r="F49" s="156"/>
      <c r="G49" s="156"/>
      <c r="H49" s="156"/>
      <c r="L49" s="6"/>
      <c r="N49" s="6"/>
      <c r="R49" s="6"/>
    </row>
    <row r="50" spans="1:18" s="4" customFormat="1" ht="20.100000000000001" customHeight="1" x14ac:dyDescent="0.25">
      <c r="A50" s="29">
        <v>4</v>
      </c>
      <c r="B50" s="2"/>
      <c r="C50" s="155"/>
      <c r="D50" s="155"/>
      <c r="E50" s="59"/>
      <c r="F50" s="156"/>
      <c r="G50" s="156"/>
      <c r="H50" s="156"/>
      <c r="L50" s="6"/>
      <c r="N50" s="6"/>
      <c r="R50" s="6"/>
    </row>
    <row r="51" spans="1:18" s="4" customFormat="1" ht="20.100000000000001" customHeight="1" x14ac:dyDescent="0.25">
      <c r="A51" s="29">
        <v>5</v>
      </c>
      <c r="B51" s="2"/>
      <c r="C51" s="155"/>
      <c r="D51" s="155"/>
      <c r="E51" s="59"/>
      <c r="F51" s="156"/>
      <c r="G51" s="156"/>
      <c r="H51" s="156"/>
      <c r="L51" s="6"/>
      <c r="N51" s="6"/>
      <c r="R51" s="6"/>
    </row>
    <row r="52" spans="1:18" s="4" customFormat="1" ht="20.100000000000001" customHeight="1" x14ac:dyDescent="0.25">
      <c r="A52" s="29">
        <v>6</v>
      </c>
      <c r="B52" s="2"/>
      <c r="C52" s="155"/>
      <c r="D52" s="155"/>
      <c r="E52" s="59"/>
      <c r="F52" s="156"/>
      <c r="G52" s="156"/>
      <c r="H52" s="156"/>
      <c r="L52" s="6"/>
      <c r="N52" s="6"/>
      <c r="R52" s="6"/>
    </row>
    <row r="53" spans="1:18" s="4" customFormat="1" ht="20.100000000000001" customHeight="1" x14ac:dyDescent="0.25">
      <c r="A53" s="29">
        <v>7</v>
      </c>
      <c r="B53" s="2"/>
      <c r="C53" s="155"/>
      <c r="D53" s="155"/>
      <c r="E53" s="59"/>
      <c r="F53" s="156"/>
      <c r="G53" s="156"/>
      <c r="H53" s="156"/>
      <c r="L53" s="6"/>
      <c r="N53" s="6"/>
      <c r="R53" s="6"/>
    </row>
    <row r="54" spans="1:18" s="4" customFormat="1" ht="20.100000000000001" customHeight="1" x14ac:dyDescent="0.25">
      <c r="A54" s="29">
        <v>8</v>
      </c>
      <c r="B54" s="2"/>
      <c r="C54" s="155"/>
      <c r="D54" s="155"/>
      <c r="E54" s="59"/>
      <c r="F54" s="156"/>
      <c r="G54" s="156"/>
      <c r="H54" s="156"/>
      <c r="L54" s="6"/>
      <c r="N54" s="6"/>
      <c r="R54" s="6"/>
    </row>
    <row r="55" spans="1:18" s="4" customFormat="1" ht="20.100000000000001" customHeight="1" x14ac:dyDescent="0.25">
      <c r="A55" s="29">
        <v>9</v>
      </c>
      <c r="B55" s="2"/>
      <c r="C55" s="155"/>
      <c r="D55" s="155"/>
      <c r="E55" s="59"/>
      <c r="F55" s="156"/>
      <c r="G55" s="156"/>
      <c r="H55" s="156"/>
      <c r="L55" s="6"/>
      <c r="N55" s="6"/>
      <c r="R55" s="6"/>
    </row>
    <row r="56" spans="1:18" s="4" customFormat="1" ht="20.100000000000001" customHeight="1" x14ac:dyDescent="0.25">
      <c r="A56" s="29">
        <v>10</v>
      </c>
      <c r="B56" s="2"/>
      <c r="C56" s="155"/>
      <c r="D56" s="155"/>
      <c r="E56" s="59"/>
      <c r="F56" s="156"/>
      <c r="G56" s="156"/>
      <c r="H56" s="156"/>
      <c r="L56" s="6"/>
      <c r="N56" s="6"/>
      <c r="R56" s="6"/>
    </row>
    <row r="57" spans="1:18" s="4" customFormat="1" ht="20.100000000000001" customHeight="1" x14ac:dyDescent="0.25">
      <c r="A57" s="29">
        <v>11</v>
      </c>
      <c r="B57" s="2"/>
      <c r="C57" s="155"/>
      <c r="D57" s="155"/>
      <c r="E57" s="59"/>
      <c r="F57" s="156"/>
      <c r="G57" s="156"/>
      <c r="H57" s="156"/>
      <c r="L57" s="6"/>
      <c r="N57" s="6"/>
      <c r="R57" s="6"/>
    </row>
    <row r="58" spans="1:18" s="4" customFormat="1" ht="20.100000000000001" customHeight="1" x14ac:dyDescent="0.25">
      <c r="A58" s="29">
        <v>12</v>
      </c>
      <c r="B58" s="2"/>
      <c r="C58" s="155"/>
      <c r="D58" s="155"/>
      <c r="E58" s="59"/>
      <c r="F58" s="156"/>
      <c r="G58" s="156"/>
      <c r="H58" s="156"/>
      <c r="L58" s="6"/>
      <c r="N58" s="6"/>
      <c r="R58" s="6"/>
    </row>
    <row r="59" spans="1:18" s="4" customFormat="1" ht="20.100000000000001" customHeight="1" x14ac:dyDescent="0.25">
      <c r="A59" s="29">
        <v>13</v>
      </c>
      <c r="B59" s="2"/>
      <c r="C59" s="155"/>
      <c r="D59" s="155"/>
      <c r="E59" s="59"/>
      <c r="F59" s="156"/>
      <c r="G59" s="156"/>
      <c r="H59" s="156"/>
      <c r="L59" s="6"/>
      <c r="N59" s="6"/>
      <c r="R59" s="6"/>
    </row>
    <row r="60" spans="1:18" s="4" customFormat="1" ht="20.100000000000001" customHeight="1" x14ac:dyDescent="0.25">
      <c r="A60" s="29">
        <v>14</v>
      </c>
      <c r="B60" s="2"/>
      <c r="C60" s="155"/>
      <c r="D60" s="155"/>
      <c r="E60" s="59"/>
      <c r="F60" s="156"/>
      <c r="G60" s="156"/>
      <c r="H60" s="156"/>
      <c r="L60" s="6"/>
      <c r="N60" s="6"/>
      <c r="R60" s="6"/>
    </row>
    <row r="61" spans="1:18" s="4" customFormat="1" ht="20.100000000000001" customHeight="1" x14ac:dyDescent="0.25">
      <c r="A61" s="29">
        <v>15</v>
      </c>
      <c r="B61" s="2"/>
      <c r="C61" s="155"/>
      <c r="D61" s="155"/>
      <c r="E61" s="59"/>
      <c r="F61" s="156"/>
      <c r="G61" s="156"/>
      <c r="H61" s="156"/>
      <c r="L61" s="6"/>
      <c r="N61" s="6"/>
      <c r="R61" s="6"/>
    </row>
    <row r="62" spans="1:18" s="4" customFormat="1" ht="20.100000000000001" customHeight="1" x14ac:dyDescent="0.25">
      <c r="A62" s="29">
        <v>16</v>
      </c>
      <c r="B62" s="2"/>
      <c r="C62" s="155"/>
      <c r="D62" s="155"/>
      <c r="E62" s="59"/>
      <c r="F62" s="156"/>
      <c r="G62" s="156"/>
      <c r="H62" s="156"/>
      <c r="L62" s="6"/>
      <c r="N62" s="6"/>
      <c r="R62" s="6"/>
    </row>
    <row r="63" spans="1:18" s="4" customFormat="1" ht="20.100000000000001" customHeight="1" x14ac:dyDescent="0.25">
      <c r="A63" s="29">
        <v>17</v>
      </c>
      <c r="B63" s="2"/>
      <c r="C63" s="155"/>
      <c r="D63" s="155"/>
      <c r="E63" s="59"/>
      <c r="F63" s="156"/>
      <c r="G63" s="156"/>
      <c r="H63" s="156"/>
      <c r="L63" s="6"/>
      <c r="N63" s="6"/>
      <c r="R63" s="6"/>
    </row>
    <row r="64" spans="1:18" s="4" customFormat="1" ht="20.100000000000001" customHeight="1" x14ac:dyDescent="0.25">
      <c r="A64" s="29">
        <v>18</v>
      </c>
      <c r="B64" s="2"/>
      <c r="C64" s="155"/>
      <c r="D64" s="155"/>
      <c r="E64" s="59"/>
      <c r="F64" s="156"/>
      <c r="G64" s="156"/>
      <c r="H64" s="156"/>
      <c r="L64" s="6"/>
      <c r="N64" s="6"/>
      <c r="R64" s="6"/>
    </row>
    <row r="65" spans="1:18" s="4" customFormat="1" ht="20.100000000000001" customHeight="1" x14ac:dyDescent="0.25">
      <c r="A65" s="29">
        <v>19</v>
      </c>
      <c r="B65" s="2"/>
      <c r="C65" s="155"/>
      <c r="D65" s="155"/>
      <c r="E65" s="59"/>
      <c r="F65" s="156"/>
      <c r="G65" s="156"/>
      <c r="H65" s="156"/>
      <c r="L65" s="6"/>
      <c r="N65" s="6"/>
      <c r="R65" s="6"/>
    </row>
    <row r="66" spans="1:18" s="4" customFormat="1" ht="20.100000000000001" customHeight="1" x14ac:dyDescent="0.25">
      <c r="A66" s="29">
        <v>20</v>
      </c>
      <c r="B66" s="2"/>
      <c r="C66" s="155"/>
      <c r="D66" s="155"/>
      <c r="E66" s="59"/>
      <c r="F66" s="160"/>
      <c r="G66" s="160"/>
      <c r="H66" s="160"/>
      <c r="L66" s="6"/>
      <c r="N66" s="6"/>
      <c r="R66" s="6"/>
    </row>
    <row r="67" spans="1:18" s="4" customFormat="1" ht="3.95" customHeight="1" x14ac:dyDescent="0.25">
      <c r="A67" s="161"/>
      <c r="B67" s="162"/>
      <c r="C67" s="162"/>
      <c r="D67" s="163"/>
      <c r="E67" s="60"/>
      <c r="F67" s="60"/>
      <c r="G67" s="60"/>
      <c r="H67" s="61"/>
      <c r="L67" s="6"/>
      <c r="N67" s="6"/>
      <c r="R67" s="6"/>
    </row>
    <row r="68" spans="1:18" s="4" customFormat="1" ht="20.100000000000001" customHeight="1" x14ac:dyDescent="0.25">
      <c r="A68" s="52" t="s">
        <v>28</v>
      </c>
      <c r="B68" s="53">
        <f>SUM(B47:B66)</f>
        <v>0</v>
      </c>
      <c r="C68" s="159"/>
      <c r="D68" s="159"/>
      <c r="E68" s="62"/>
      <c r="L68" s="6"/>
      <c r="N68" s="6"/>
      <c r="R68" s="6"/>
    </row>
    <row r="69" spans="1:18" s="4" customFormat="1" ht="20.100000000000001" customHeight="1" x14ac:dyDescent="0.25">
      <c r="A69" s="44"/>
      <c r="B69" s="44"/>
      <c r="C69" s="44"/>
      <c r="D69" s="44"/>
      <c r="E69" s="44"/>
      <c r="F69" s="44"/>
      <c r="G69" s="44"/>
      <c r="H69" s="44"/>
      <c r="L69" s="6"/>
      <c r="N69" s="6"/>
      <c r="R69" s="6"/>
    </row>
    <row r="70" spans="1:18" s="4" customFormat="1" ht="15" x14ac:dyDescent="0.25">
      <c r="A70" s="54"/>
      <c r="L70" s="6"/>
      <c r="N70" s="6"/>
      <c r="R70" s="6"/>
    </row>
    <row r="71" spans="1:18" s="4" customFormat="1" ht="15.75" x14ac:dyDescent="0.25">
      <c r="A71" s="23"/>
      <c r="H71" s="50"/>
      <c r="L71" s="6"/>
      <c r="N71" s="6"/>
      <c r="R71" s="6"/>
    </row>
    <row r="72" spans="1:18" s="4" customFormat="1" ht="15.75" x14ac:dyDescent="0.25">
      <c r="A72" s="55"/>
      <c r="H72" s="51"/>
      <c r="L72" s="6"/>
      <c r="N72" s="6"/>
      <c r="R72" s="6"/>
    </row>
    <row r="73" spans="1:18" s="4" customFormat="1" ht="15" x14ac:dyDescent="0.25">
      <c r="L73" s="6"/>
      <c r="N73" s="6"/>
      <c r="R73" s="6"/>
    </row>
    <row r="74" spans="1:18" s="4" customFormat="1" ht="15" x14ac:dyDescent="0.25">
      <c r="L74" s="6"/>
      <c r="N74" s="6"/>
      <c r="R74" s="6"/>
    </row>
    <row r="75" spans="1:18" s="4" customFormat="1" ht="15" x14ac:dyDescent="0.25">
      <c r="L75" s="6"/>
      <c r="N75" s="6"/>
      <c r="R75" s="6"/>
    </row>
    <row r="76" spans="1:18" s="4" customFormat="1" ht="15" x14ac:dyDescent="0.25">
      <c r="L76" s="6"/>
      <c r="N76" s="6"/>
      <c r="R76" s="6"/>
    </row>
    <row r="77" spans="1:18" s="4" customFormat="1" ht="15" x14ac:dyDescent="0.25">
      <c r="L77" s="6"/>
      <c r="N77" s="6"/>
      <c r="R77" s="6"/>
    </row>
    <row r="78" spans="1:18" s="4" customFormat="1" ht="15" x14ac:dyDescent="0.25">
      <c r="L78" s="6"/>
      <c r="N78" s="6"/>
      <c r="R78" s="6"/>
    </row>
    <row r="79" spans="1:18" s="4" customFormat="1" ht="15" x14ac:dyDescent="0.25">
      <c r="L79" s="6"/>
      <c r="N79" s="6"/>
      <c r="R79" s="6"/>
    </row>
    <row r="80" spans="1:18" s="4" customFormat="1" ht="15" x14ac:dyDescent="0.25">
      <c r="L80" s="6"/>
      <c r="N80" s="6"/>
      <c r="R80" s="6"/>
    </row>
    <row r="81" spans="12:18" s="4" customFormat="1" ht="15" x14ac:dyDescent="0.25">
      <c r="L81" s="6"/>
      <c r="N81" s="6"/>
      <c r="R81" s="6"/>
    </row>
    <row r="82" spans="12:18" s="4" customFormat="1" ht="15" x14ac:dyDescent="0.25">
      <c r="L82" s="6"/>
      <c r="N82" s="6"/>
      <c r="R82" s="6"/>
    </row>
    <row r="83" spans="12:18" s="4" customFormat="1" ht="15" x14ac:dyDescent="0.25">
      <c r="L83" s="6"/>
      <c r="N83" s="6"/>
      <c r="R83" s="6"/>
    </row>
    <row r="84" spans="12:18" s="4" customFormat="1" ht="15" x14ac:dyDescent="0.25">
      <c r="L84" s="6"/>
      <c r="N84" s="6"/>
      <c r="R84" s="6"/>
    </row>
    <row r="85" spans="12:18" s="4" customFormat="1" ht="15" x14ac:dyDescent="0.25">
      <c r="L85" s="6"/>
      <c r="N85" s="6"/>
      <c r="R85" s="6"/>
    </row>
    <row r="86" spans="12:18" s="4" customFormat="1" ht="15" x14ac:dyDescent="0.25">
      <c r="L86" s="6"/>
      <c r="N86" s="6"/>
      <c r="R86" s="6"/>
    </row>
    <row r="87" spans="12:18" s="4" customFormat="1" ht="15" x14ac:dyDescent="0.25">
      <c r="L87" s="6"/>
      <c r="N87" s="6"/>
      <c r="R87" s="6"/>
    </row>
    <row r="88" spans="12:18" s="4" customFormat="1" ht="15" x14ac:dyDescent="0.25">
      <c r="L88" s="6"/>
      <c r="N88" s="6"/>
      <c r="R88" s="6"/>
    </row>
    <row r="89" spans="12:18" s="4" customFormat="1" ht="15" x14ac:dyDescent="0.25">
      <c r="L89" s="6"/>
      <c r="N89" s="6"/>
      <c r="R89" s="6"/>
    </row>
    <row r="90" spans="12:18" s="4" customFormat="1" ht="15" x14ac:dyDescent="0.25">
      <c r="L90" s="6"/>
      <c r="N90" s="6"/>
      <c r="R90" s="6"/>
    </row>
    <row r="91" spans="12:18" s="4" customFormat="1" ht="15" x14ac:dyDescent="0.25">
      <c r="L91" s="6"/>
      <c r="N91" s="6"/>
      <c r="R91" s="6"/>
    </row>
    <row r="92" spans="12:18" s="4" customFormat="1" ht="15" x14ac:dyDescent="0.25">
      <c r="L92" s="6"/>
      <c r="N92" s="6"/>
      <c r="R92" s="6"/>
    </row>
    <row r="93" spans="12:18" s="4" customFormat="1" ht="15" x14ac:dyDescent="0.25">
      <c r="L93" s="6"/>
      <c r="N93" s="6"/>
      <c r="R93" s="6"/>
    </row>
    <row r="94" spans="12:18" s="4" customFormat="1" ht="15" x14ac:dyDescent="0.25">
      <c r="L94" s="6"/>
      <c r="N94" s="6"/>
      <c r="R94" s="6"/>
    </row>
    <row r="95" spans="12:18" s="4" customFormat="1" ht="15" x14ac:dyDescent="0.25">
      <c r="L95" s="6"/>
      <c r="N95" s="6"/>
      <c r="R95" s="6"/>
    </row>
    <row r="96" spans="12:18" s="4" customFormat="1" ht="15" x14ac:dyDescent="0.25">
      <c r="L96" s="6"/>
      <c r="N96" s="6"/>
      <c r="R96" s="6"/>
    </row>
    <row r="97" spans="12:18" s="4" customFormat="1" ht="15" x14ac:dyDescent="0.25">
      <c r="L97" s="6"/>
      <c r="N97" s="6"/>
      <c r="R97" s="6"/>
    </row>
    <row r="98" spans="12:18" s="4" customFormat="1" ht="15" x14ac:dyDescent="0.25">
      <c r="L98" s="6"/>
      <c r="N98" s="6"/>
      <c r="R98" s="6"/>
    </row>
    <row r="99" spans="12:18" s="4" customFormat="1" ht="15" x14ac:dyDescent="0.25">
      <c r="L99" s="6"/>
      <c r="N99" s="6"/>
      <c r="R99" s="6"/>
    </row>
    <row r="100" spans="12:18" s="4" customFormat="1" ht="15" x14ac:dyDescent="0.25">
      <c r="L100" s="6"/>
      <c r="N100" s="6"/>
      <c r="R100" s="6"/>
    </row>
    <row r="101" spans="12:18" s="4" customFormat="1" ht="15" x14ac:dyDescent="0.25">
      <c r="L101" s="6"/>
      <c r="N101" s="6"/>
      <c r="R101" s="6"/>
    </row>
    <row r="102" spans="12:18" s="4" customFormat="1" ht="15" x14ac:dyDescent="0.25">
      <c r="L102" s="6"/>
      <c r="N102" s="6"/>
      <c r="R102" s="6"/>
    </row>
    <row r="103" spans="12:18" s="4" customFormat="1" ht="15" x14ac:dyDescent="0.25">
      <c r="L103" s="6"/>
      <c r="N103" s="6"/>
      <c r="R103" s="6"/>
    </row>
    <row r="104" spans="12:18" s="4" customFormat="1" ht="15" x14ac:dyDescent="0.25">
      <c r="L104" s="6"/>
      <c r="N104" s="6"/>
      <c r="R104" s="6"/>
    </row>
    <row r="105" spans="12:18" s="4" customFormat="1" ht="15" x14ac:dyDescent="0.25"/>
    <row r="106" spans="12:18" s="4" customFormat="1" ht="15" x14ac:dyDescent="0.25"/>
    <row r="107" spans="12:18" s="4" customFormat="1" ht="15" x14ac:dyDescent="0.25"/>
  </sheetData>
  <sheetProtection algorithmName="SHA-512" hashValue="h7iOJNhfs80oJ1VJmQHxuSC7LEJjy5PucjfX4dZnIXz6SxOKqaVbLEF2kbj3dirsEMgG54q9FdYgmlwkesbI8w==" saltValue="ysZuL5imePiOGOVsoZCFJA==" spinCount="100000" sheet="1" formatColumns="0" formatRows="0" selectLockedCells="1" autoFilter="0"/>
  <mergeCells count="101">
    <mergeCell ref="C65:D65"/>
    <mergeCell ref="F65:H65"/>
    <mergeCell ref="C66:D66"/>
    <mergeCell ref="F66:H66"/>
    <mergeCell ref="A67:D67"/>
    <mergeCell ref="C68:D68"/>
    <mergeCell ref="C62:D62"/>
    <mergeCell ref="F62:H62"/>
    <mergeCell ref="C63:D63"/>
    <mergeCell ref="F63:H63"/>
    <mergeCell ref="C64:D64"/>
    <mergeCell ref="F64:H64"/>
    <mergeCell ref="C59:D59"/>
    <mergeCell ref="F59:H59"/>
    <mergeCell ref="C60:D60"/>
    <mergeCell ref="F60:H60"/>
    <mergeCell ref="C61:D61"/>
    <mergeCell ref="F61:H61"/>
    <mergeCell ref="C56:D56"/>
    <mergeCell ref="F56:H56"/>
    <mergeCell ref="C57:D57"/>
    <mergeCell ref="F57:H57"/>
    <mergeCell ref="C58:D58"/>
    <mergeCell ref="F58:H58"/>
    <mergeCell ref="C53:D53"/>
    <mergeCell ref="F53:H53"/>
    <mergeCell ref="C54:D54"/>
    <mergeCell ref="F54:H54"/>
    <mergeCell ref="C55:D55"/>
    <mergeCell ref="F55:H55"/>
    <mergeCell ref="C50:D50"/>
    <mergeCell ref="F50:H50"/>
    <mergeCell ref="C51:D51"/>
    <mergeCell ref="F51:H51"/>
    <mergeCell ref="C52:D52"/>
    <mergeCell ref="F52:H52"/>
    <mergeCell ref="C47:D47"/>
    <mergeCell ref="F47:H47"/>
    <mergeCell ref="C48:D48"/>
    <mergeCell ref="F48:H48"/>
    <mergeCell ref="C49:D49"/>
    <mergeCell ref="F49:H49"/>
    <mergeCell ref="B41:C41"/>
    <mergeCell ref="A43:C43"/>
    <mergeCell ref="A45:D45"/>
    <mergeCell ref="E45:H45"/>
    <mergeCell ref="C46:D46"/>
    <mergeCell ref="F46:H46"/>
    <mergeCell ref="B35:C35"/>
    <mergeCell ref="B36:C36"/>
    <mergeCell ref="B37:C37"/>
    <mergeCell ref="B38:C38"/>
    <mergeCell ref="B39:C39"/>
    <mergeCell ref="B40:C40"/>
    <mergeCell ref="B29:C29"/>
    <mergeCell ref="B30:C30"/>
    <mergeCell ref="B31:C31"/>
    <mergeCell ref="B32:C32"/>
    <mergeCell ref="B33:C33"/>
    <mergeCell ref="B34:C34"/>
    <mergeCell ref="B23:C23"/>
    <mergeCell ref="B24:C24"/>
    <mergeCell ref="B25:C25"/>
    <mergeCell ref="B26:C26"/>
    <mergeCell ref="A27:H27"/>
    <mergeCell ref="B28:C28"/>
    <mergeCell ref="B17:C17"/>
    <mergeCell ref="B18:C18"/>
    <mergeCell ref="B19:C19"/>
    <mergeCell ref="B20:C20"/>
    <mergeCell ref="B21:C21"/>
    <mergeCell ref="B22:C22"/>
    <mergeCell ref="B15:C15"/>
    <mergeCell ref="B16:C16"/>
    <mergeCell ref="C9:D9"/>
    <mergeCell ref="A10:B10"/>
    <mergeCell ref="C10:D10"/>
    <mergeCell ref="F10:H10"/>
    <mergeCell ref="A11:B11"/>
    <mergeCell ref="C11:D11"/>
    <mergeCell ref="F11:H11"/>
    <mergeCell ref="A8:B8"/>
    <mergeCell ref="C8:D8"/>
    <mergeCell ref="E8:E9"/>
    <mergeCell ref="F8:H9"/>
    <mergeCell ref="A9:B9"/>
    <mergeCell ref="A12:H12"/>
    <mergeCell ref="AF12:AG12"/>
    <mergeCell ref="B13:C13"/>
    <mergeCell ref="B14:C14"/>
    <mergeCell ref="F1:H1"/>
    <mergeCell ref="F2:H2"/>
    <mergeCell ref="F3:H3"/>
    <mergeCell ref="C5:F5"/>
    <mergeCell ref="G5:H5"/>
    <mergeCell ref="F4:H4"/>
    <mergeCell ref="A6:D6"/>
    <mergeCell ref="E6:H6"/>
    <mergeCell ref="A7:B7"/>
    <mergeCell ref="C7:D7"/>
    <mergeCell ref="E7:H7"/>
  </mergeCells>
  <conditionalFormatting sqref="A10:A11 B47:C47 B48:B66">
    <cfRule type="cellIs" priority="24" stopIfTrue="1" operator="notEqual">
      <formula>0</formula>
    </cfRule>
  </conditionalFormatting>
  <conditionalFormatting sqref="A10:A11 B47:C47 B48:B66">
    <cfRule type="cellIs" dxfId="220" priority="23" stopIfTrue="1" operator="equal">
      <formula>0</formula>
    </cfRule>
  </conditionalFormatting>
  <conditionalFormatting sqref="A10:A11">
    <cfRule type="cellIs" dxfId="219" priority="22" operator="equal">
      <formula>#REF!</formula>
    </cfRule>
  </conditionalFormatting>
  <conditionalFormatting sqref="G5">
    <cfRule type="cellIs" dxfId="218" priority="21" stopIfTrue="1" operator="equal">
      <formula>0</formula>
    </cfRule>
  </conditionalFormatting>
  <conditionalFormatting sqref="C7">
    <cfRule type="cellIs" dxfId="217" priority="18" stopIfTrue="1" operator="equal">
      <formula>0</formula>
    </cfRule>
  </conditionalFormatting>
  <conditionalFormatting sqref="C8:C9">
    <cfRule type="cellIs" dxfId="216" priority="17" stopIfTrue="1" operator="equal">
      <formula>0</formula>
    </cfRule>
  </conditionalFormatting>
  <conditionalFormatting sqref="C48:C66">
    <cfRule type="cellIs" priority="20" stopIfTrue="1" operator="notEqual">
      <formula>0</formula>
    </cfRule>
  </conditionalFormatting>
  <conditionalFormatting sqref="C48:C66">
    <cfRule type="cellIs" dxfId="215" priority="19" stopIfTrue="1" operator="equal">
      <formula>0</formula>
    </cfRule>
  </conditionalFormatting>
  <conditionalFormatting sqref="D14">
    <cfRule type="cellIs" priority="16" stopIfTrue="1" operator="notEqual">
      <formula>0</formula>
    </cfRule>
  </conditionalFormatting>
  <conditionalFormatting sqref="D14">
    <cfRule type="cellIs" dxfId="214" priority="15" stopIfTrue="1" operator="equal">
      <formula>0</formula>
    </cfRule>
  </conditionalFormatting>
  <conditionalFormatting sqref="D15:F25">
    <cfRule type="cellIs" priority="14" stopIfTrue="1" operator="notEqual">
      <formula>0</formula>
    </cfRule>
  </conditionalFormatting>
  <conditionalFormatting sqref="D15:F25">
    <cfRule type="cellIs" dxfId="213" priority="13" stopIfTrue="1" operator="equal">
      <formula>0</formula>
    </cfRule>
  </conditionalFormatting>
  <conditionalFormatting sqref="E14:F14">
    <cfRule type="cellIs" priority="12" stopIfTrue="1" operator="notEqual">
      <formula>0</formula>
    </cfRule>
  </conditionalFormatting>
  <conditionalFormatting sqref="E14:F14">
    <cfRule type="cellIs" dxfId="212" priority="11" stopIfTrue="1" operator="equal">
      <formula>0</formula>
    </cfRule>
  </conditionalFormatting>
  <conditionalFormatting sqref="D29">
    <cfRule type="cellIs" priority="10" stopIfTrue="1" operator="notEqual">
      <formula>0</formula>
    </cfRule>
  </conditionalFormatting>
  <conditionalFormatting sqref="D29">
    <cfRule type="cellIs" dxfId="211" priority="9" stopIfTrue="1" operator="equal">
      <formula>0</formula>
    </cfRule>
  </conditionalFormatting>
  <conditionalFormatting sqref="D30:F40">
    <cfRule type="cellIs" priority="8" stopIfTrue="1" operator="notEqual">
      <formula>0</formula>
    </cfRule>
  </conditionalFormatting>
  <conditionalFormatting sqref="D30:F40">
    <cfRule type="cellIs" dxfId="210" priority="7" stopIfTrue="1" operator="equal">
      <formula>""</formula>
    </cfRule>
  </conditionalFormatting>
  <conditionalFormatting sqref="E29:F29">
    <cfRule type="cellIs" priority="6" stopIfTrue="1" operator="notEqual">
      <formula>0</formula>
    </cfRule>
  </conditionalFormatting>
  <conditionalFormatting sqref="E29:F29">
    <cfRule type="cellIs" dxfId="209" priority="5" stopIfTrue="1" operator="equal">
      <formula>0</formula>
    </cfRule>
  </conditionalFormatting>
  <conditionalFormatting sqref="F4">
    <cfRule type="cellIs" dxfId="208" priority="2" stopIfTrue="1" operator="equal">
      <formula>0</formula>
    </cfRule>
  </conditionalFormatting>
  <dataValidations disablePrompts="1" count="1">
    <dataValidation type="list" allowBlank="1" showInputMessage="1" showErrorMessage="1" sqref="C7:D7" xr:uid="{26FE3A00-E2FE-4156-BB06-48E18A5C4AEB}">
      <formula1>"1,2,3,4,5,6,7,8,9,10"</formula1>
    </dataValidation>
  </dataValidations>
  <hyperlinks>
    <hyperlink ref="AF4" location="Instructions!A8" display="Instructions" xr:uid="{9741E437-AEE3-4B4F-AD63-E1C37B36DAE7}"/>
  </hyperlinks>
  <printOptions horizontalCentered="1"/>
  <pageMargins left="0.25" right="0.25" top="0.75" bottom="0.75" header="0.3" footer="0.3"/>
  <pageSetup scale="18"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F14A3-729B-4943-BB08-A36683FE355D}">
  <sheetPr>
    <tabColor theme="8" tint="0.59999389629810485"/>
    <pageSetUpPr fitToPage="1"/>
  </sheetPr>
  <dimension ref="A1:BE107"/>
  <sheetViews>
    <sheetView showGridLines="0" zoomScale="75" zoomScaleNormal="75" zoomScaleSheetLayoutView="70" workbookViewId="0">
      <selection activeCell="F4" sqref="F4:H4"/>
    </sheetView>
  </sheetViews>
  <sheetFormatPr defaultColWidth="9.140625" defaultRowHeight="14.25" x14ac:dyDescent="0.25"/>
  <cols>
    <col min="1" max="1" width="14.7109375" style="14" customWidth="1"/>
    <col min="2" max="2" width="19.7109375" style="14" customWidth="1"/>
    <col min="3" max="3" width="29.7109375" style="14" customWidth="1"/>
    <col min="4" max="4" width="23.7109375" style="14" customWidth="1"/>
    <col min="5" max="5" width="25.5703125" style="14" customWidth="1"/>
    <col min="6" max="6" width="23.85546875" style="14" customWidth="1"/>
    <col min="7" max="7" width="23.7109375" style="14" customWidth="1"/>
    <col min="8" max="8" width="18.85546875" style="14" customWidth="1"/>
    <col min="9" max="9" width="9.140625" style="14" customWidth="1"/>
    <col min="10" max="10" width="17.7109375" style="14" customWidth="1"/>
    <col min="11" max="11" width="33.28515625" style="14" customWidth="1"/>
    <col min="12" max="12" width="15.85546875" style="14" customWidth="1"/>
    <col min="13" max="13" width="15.7109375" style="14" customWidth="1"/>
    <col min="14" max="14" width="15.85546875" style="14" customWidth="1"/>
    <col min="15" max="15" width="10.7109375" style="14" customWidth="1"/>
    <col min="16" max="16" width="15.85546875" style="14" customWidth="1"/>
    <col min="17" max="17" width="30.28515625" style="14" customWidth="1"/>
    <col min="18" max="18" width="13.5703125" style="14" customWidth="1"/>
    <col min="19" max="19" width="10.7109375" style="14" customWidth="1"/>
    <col min="20" max="20" width="10.5703125" style="14" customWidth="1"/>
    <col min="21" max="22" width="10.7109375" style="14" customWidth="1"/>
    <col min="23" max="23" width="19.28515625" style="14" customWidth="1"/>
    <col min="24" max="24" width="10.7109375" style="14" customWidth="1"/>
    <col min="25" max="31" width="9.140625" style="14" customWidth="1"/>
    <col min="32" max="32" width="20.42578125" style="14" bestFit="1" customWidth="1"/>
    <col min="33" max="33" width="21.28515625" style="14" customWidth="1"/>
    <col min="34" max="16384" width="9.140625" style="14"/>
  </cols>
  <sheetData>
    <row r="1" spans="1:57" ht="27" customHeight="1" x14ac:dyDescent="0.25">
      <c r="E1" s="5" t="s">
        <v>9</v>
      </c>
      <c r="F1" s="164" t="str">
        <f>IF(('Contract Roll-up'!F1)="","",'Contract Roll-up'!F1)</f>
        <v/>
      </c>
      <c r="G1" s="165"/>
      <c r="H1" s="166"/>
    </row>
    <row r="2" spans="1:57" ht="27" customHeight="1" x14ac:dyDescent="0.25">
      <c r="E2" s="5" t="s">
        <v>10</v>
      </c>
      <c r="F2" s="164" t="str">
        <f>IF(('Contract Roll-up'!F2)="","",'Contract Roll-up'!F2)</f>
        <v/>
      </c>
      <c r="G2" s="165"/>
      <c r="H2" s="166"/>
    </row>
    <row r="3" spans="1:57" ht="27" customHeight="1" x14ac:dyDescent="0.25">
      <c r="E3" s="5" t="s">
        <v>11</v>
      </c>
      <c r="F3" s="164" t="str">
        <f>IF(('Contract Roll-up'!F3)="","",'Contract Roll-up'!F3)</f>
        <v/>
      </c>
      <c r="G3" s="165"/>
      <c r="H3" s="166"/>
      <c r="J3" s="9"/>
      <c r="K3" s="10" t="s">
        <v>41</v>
      </c>
    </row>
    <row r="4" spans="1:57" s="4" customFormat="1" ht="27" customHeight="1" x14ac:dyDescent="0.25">
      <c r="C4" s="11" t="s">
        <v>8</v>
      </c>
      <c r="D4" s="72" t="str">
        <f>IF(('Contract Roll-up'!D4)="","",'Contract Roll-up'!D4)</f>
        <v/>
      </c>
      <c r="E4" s="5" t="s">
        <v>52</v>
      </c>
      <c r="F4" s="102"/>
      <c r="G4" s="103"/>
      <c r="H4" s="104"/>
      <c r="L4" s="6"/>
      <c r="N4" s="6"/>
      <c r="R4" s="6"/>
      <c r="AA4" s="4">
        <v>4</v>
      </c>
      <c r="AF4" s="12" t="s">
        <v>0</v>
      </c>
      <c r="AG4" s="8" t="s">
        <v>1</v>
      </c>
    </row>
    <row r="5" spans="1:57" s="4" customFormat="1" ht="27" customHeight="1" x14ac:dyDescent="0.25">
      <c r="A5" s="13"/>
      <c r="C5" s="135" t="s">
        <v>29</v>
      </c>
      <c r="D5" s="136"/>
      <c r="E5" s="136"/>
      <c r="F5" s="136"/>
      <c r="G5" s="150"/>
      <c r="H5" s="150"/>
      <c r="L5" s="6"/>
      <c r="N5" s="6"/>
      <c r="R5" s="6"/>
      <c r="AA5" s="4">
        <v>5</v>
      </c>
    </row>
    <row r="6" spans="1:57" ht="21.95" customHeight="1" x14ac:dyDescent="0.25">
      <c r="A6" s="132" t="s">
        <v>30</v>
      </c>
      <c r="B6" s="133"/>
      <c r="C6" s="133"/>
      <c r="D6" s="134"/>
      <c r="E6" s="129" t="str">
        <f>IF('Contract Roll-up'!D3="HUB","Work Authorization HUB Status","Work Authorization DBE Status")</f>
        <v>Work Authorization DBE Status</v>
      </c>
      <c r="F6" s="130"/>
      <c r="G6" s="130"/>
      <c r="H6" s="131"/>
      <c r="J6" s="4"/>
      <c r="K6" s="15"/>
      <c r="L6" s="15"/>
      <c r="M6" s="15"/>
      <c r="N6" s="15"/>
      <c r="O6" s="15"/>
      <c r="P6" s="15"/>
      <c r="Q6" s="15"/>
      <c r="R6" s="15"/>
      <c r="S6" s="15"/>
      <c r="T6" s="15"/>
      <c r="U6" s="15"/>
      <c r="V6" s="15"/>
    </row>
    <row r="7" spans="1:57" s="4" customFormat="1" ht="19.5" customHeight="1" x14ac:dyDescent="0.25">
      <c r="A7" s="114" t="s">
        <v>31</v>
      </c>
      <c r="B7" s="115"/>
      <c r="C7" s="151">
        <v>5</v>
      </c>
      <c r="D7" s="152"/>
      <c r="E7" s="126" t="s">
        <v>35</v>
      </c>
      <c r="F7" s="127"/>
      <c r="G7" s="127"/>
      <c r="H7" s="128"/>
      <c r="L7" s="6"/>
      <c r="N7" s="6"/>
      <c r="R7" s="6"/>
      <c r="AA7" s="4" t="s">
        <v>2</v>
      </c>
    </row>
    <row r="8" spans="1:57" s="4" customFormat="1" ht="20.25" customHeight="1" x14ac:dyDescent="0.25">
      <c r="A8" s="110" t="s">
        <v>32</v>
      </c>
      <c r="B8" s="111"/>
      <c r="C8" s="99"/>
      <c r="D8" s="101"/>
      <c r="E8" s="167" t="str">
        <f>IF('Contract Roll-up'!D3="HUB","Total HUB Amount 
       Committed","Total DBE Amount 
       Committed")</f>
        <v>Total DBE Amount 
       Committed</v>
      </c>
      <c r="F8" s="169" t="str">
        <f>IF(D26=0,"",D26)</f>
        <v/>
      </c>
      <c r="G8" s="170"/>
      <c r="H8" s="171"/>
      <c r="L8" s="6"/>
      <c r="N8" s="6"/>
      <c r="R8" s="6"/>
      <c r="AA8" s="4" t="s">
        <v>3</v>
      </c>
    </row>
    <row r="9" spans="1:57" s="4" customFormat="1" ht="20.100000000000001" customHeight="1" x14ac:dyDescent="0.25">
      <c r="A9" s="110" t="s">
        <v>33</v>
      </c>
      <c r="B9" s="111"/>
      <c r="C9" s="116"/>
      <c r="D9" s="117"/>
      <c r="E9" s="168"/>
      <c r="F9" s="172"/>
      <c r="G9" s="173"/>
      <c r="H9" s="174"/>
      <c r="L9" s="6"/>
      <c r="N9" s="6"/>
      <c r="R9" s="6"/>
      <c r="AA9" s="4" t="s">
        <v>4</v>
      </c>
    </row>
    <row r="10" spans="1:57" s="4" customFormat="1" ht="30" customHeight="1" x14ac:dyDescent="0.25">
      <c r="A10" s="125" t="s">
        <v>34</v>
      </c>
      <c r="B10" s="125"/>
      <c r="C10" s="97">
        <f>B68</f>
        <v>0</v>
      </c>
      <c r="D10" s="98"/>
      <c r="E10" s="16" t="str">
        <f>IF('Contract Roll-up'!D3="HUB","HUB % Committed 
        to Date","DBE % Committed 
        to Date")</f>
        <v>DBE % Committed 
        to Date</v>
      </c>
      <c r="F10" s="149" t="str">
        <f>IF(C9="","",D26/C11)</f>
        <v/>
      </c>
      <c r="G10" s="149"/>
      <c r="H10" s="149"/>
      <c r="L10" s="6"/>
      <c r="N10" s="6"/>
      <c r="R10" s="6"/>
      <c r="AA10" s="4" t="s">
        <v>5</v>
      </c>
    </row>
    <row r="11" spans="1:57" s="4" customFormat="1" ht="19.5" customHeight="1" x14ac:dyDescent="0.2">
      <c r="A11" s="96" t="s">
        <v>51</v>
      </c>
      <c r="B11" s="96"/>
      <c r="C11" s="97">
        <f>C9+C10</f>
        <v>0</v>
      </c>
      <c r="D11" s="98"/>
      <c r="E11" s="16" t="str">
        <f>IF('Contract Roll-up'!D3="HUB","HUB % Paid to Date","DBE % Paid to Date")</f>
        <v>DBE % Paid to Date</v>
      </c>
      <c r="F11" s="149" t="str">
        <f>IF(C9="","",G26/C11)</f>
        <v/>
      </c>
      <c r="G11" s="149"/>
      <c r="H11" s="149"/>
      <c r="I11" s="17"/>
      <c r="J11" s="18"/>
      <c r="K11" s="18"/>
      <c r="L11" s="19"/>
      <c r="M11" s="18"/>
      <c r="N11" s="19"/>
      <c r="O11" s="18"/>
      <c r="P11" s="18"/>
      <c r="Q11" s="18"/>
      <c r="R11" s="19"/>
      <c r="S11" s="18"/>
      <c r="T11" s="18"/>
      <c r="U11" s="18"/>
      <c r="V11" s="18"/>
      <c r="W11" s="18"/>
      <c r="X11" s="18"/>
      <c r="Y11" s="18"/>
      <c r="Z11" s="18"/>
      <c r="AA11" s="18"/>
      <c r="AB11" s="18"/>
      <c r="AC11" s="18"/>
      <c r="AD11" s="18"/>
      <c r="AE11" s="18"/>
      <c r="AF11" s="18"/>
      <c r="AG11" s="18"/>
      <c r="AH11" s="18"/>
      <c r="AI11" s="18"/>
      <c r="AJ11" s="18"/>
      <c r="AK11" s="18"/>
    </row>
    <row r="12" spans="1:57" s="20" customFormat="1" ht="21.95" customHeight="1" thickBot="1" x14ac:dyDescent="0.3">
      <c r="A12" s="132" t="s">
        <v>36</v>
      </c>
      <c r="B12" s="133"/>
      <c r="C12" s="133"/>
      <c r="D12" s="133"/>
      <c r="E12" s="133"/>
      <c r="F12" s="133"/>
      <c r="G12" s="133"/>
      <c r="H12" s="134"/>
      <c r="L12" s="21"/>
      <c r="N12" s="21"/>
      <c r="R12" s="21"/>
      <c r="AF12" s="153"/>
      <c r="AG12" s="154"/>
    </row>
    <row r="13" spans="1:57" s="4" customFormat="1" ht="63" customHeight="1" thickBot="1" x14ac:dyDescent="0.3">
      <c r="A13" s="22" t="s">
        <v>6</v>
      </c>
      <c r="B13" s="137" t="str">
        <f>'Contract Roll-up'!B13</f>
        <v>Subproviders Name: DBE only 
(Enter Alphabetically)</v>
      </c>
      <c r="C13" s="138"/>
      <c r="D13" s="22" t="s">
        <v>38</v>
      </c>
      <c r="E13" s="22" t="s">
        <v>21</v>
      </c>
      <c r="F13" s="22" t="s">
        <v>13</v>
      </c>
      <c r="G13" s="22" t="s">
        <v>22</v>
      </c>
      <c r="H13" s="22" t="s">
        <v>12</v>
      </c>
      <c r="J13" s="23"/>
      <c r="K13" s="24"/>
      <c r="L13" s="25"/>
      <c r="M13" s="24"/>
      <c r="N13" s="24"/>
      <c r="O13" s="24"/>
      <c r="P13" s="24"/>
      <c r="Q13" s="23"/>
      <c r="R13" s="26"/>
      <c r="S13" s="24"/>
      <c r="T13" s="24"/>
      <c r="U13" s="24"/>
      <c r="V13" s="24"/>
      <c r="W13" s="24"/>
      <c r="X13" s="24"/>
      <c r="AF13" s="27"/>
      <c r="AG13" s="28"/>
    </row>
    <row r="14" spans="1:57" s="4" customFormat="1" ht="20.100000000000001" customHeight="1" x14ac:dyDescent="0.25">
      <c r="A14" s="29">
        <v>1</v>
      </c>
      <c r="B14" s="107" t="str">
        <f>IF(('Contract Roll-up'!B14)="","",'Contract Roll-up'!B14)</f>
        <v/>
      </c>
      <c r="C14" s="109"/>
      <c r="D14" s="3"/>
      <c r="E14" s="3"/>
      <c r="F14" s="3"/>
      <c r="G14" s="49">
        <f>E14+F14</f>
        <v>0</v>
      </c>
      <c r="H14" s="31" t="str">
        <f t="shared" ref="H14:H26" si="0">IF(G14="","",IF(G14=0,"",G14/D14))</f>
        <v/>
      </c>
      <c r="I14" s="32"/>
      <c r="J14" s="33"/>
      <c r="K14" s="33"/>
      <c r="L14" s="34"/>
      <c r="M14" s="33"/>
      <c r="N14" s="33"/>
      <c r="O14" s="32"/>
      <c r="P14" s="33"/>
      <c r="R14" s="6"/>
      <c r="S14" s="33"/>
      <c r="T14" s="32"/>
      <c r="U14" s="33"/>
      <c r="V14" s="33"/>
      <c r="W14" s="32"/>
      <c r="X14" s="32"/>
      <c r="Y14" s="32"/>
      <c r="Z14" s="32"/>
      <c r="AA14" s="32"/>
      <c r="AB14" s="32"/>
      <c r="AC14" s="32"/>
      <c r="AD14" s="32"/>
      <c r="AE14" s="32"/>
      <c r="AF14" s="35"/>
      <c r="AG14" s="36"/>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row>
    <row r="15" spans="1:57" s="4" customFormat="1" ht="20.100000000000001" customHeight="1" x14ac:dyDescent="0.25">
      <c r="A15" s="29">
        <v>2</v>
      </c>
      <c r="B15" s="107" t="str">
        <f>IF(('Contract Roll-up'!B15)="","",'Contract Roll-up'!B15)</f>
        <v/>
      </c>
      <c r="C15" s="109"/>
      <c r="D15" s="3"/>
      <c r="E15" s="3"/>
      <c r="F15" s="3"/>
      <c r="G15" s="49">
        <f t="shared" ref="G15:G25" si="1">E15+F15</f>
        <v>0</v>
      </c>
      <c r="H15" s="31" t="str">
        <f t="shared" si="0"/>
        <v/>
      </c>
      <c r="I15" s="32"/>
      <c r="J15" s="33"/>
      <c r="K15" s="33"/>
      <c r="L15" s="34"/>
      <c r="M15" s="33"/>
      <c r="N15" s="33"/>
      <c r="O15" s="32"/>
      <c r="P15" s="33"/>
      <c r="R15" s="6"/>
      <c r="S15" s="33"/>
      <c r="T15" s="32"/>
      <c r="U15" s="33"/>
      <c r="V15" s="33"/>
      <c r="W15" s="32"/>
      <c r="X15" s="32"/>
      <c r="Y15" s="32"/>
      <c r="Z15" s="32"/>
      <c r="AA15" s="32"/>
      <c r="AB15" s="32"/>
      <c r="AC15" s="32"/>
      <c r="AD15" s="32"/>
      <c r="AE15" s="32"/>
      <c r="AF15" s="37"/>
      <c r="AG15" s="38"/>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row>
    <row r="16" spans="1:57" s="4" customFormat="1" ht="20.100000000000001" customHeight="1" x14ac:dyDescent="0.25">
      <c r="A16" s="29">
        <v>3</v>
      </c>
      <c r="B16" s="107" t="str">
        <f>IF(('Contract Roll-up'!B16)="","",'Contract Roll-up'!B16)</f>
        <v/>
      </c>
      <c r="C16" s="109"/>
      <c r="D16" s="3"/>
      <c r="E16" s="3"/>
      <c r="F16" s="3"/>
      <c r="G16" s="49">
        <f t="shared" si="1"/>
        <v>0</v>
      </c>
      <c r="H16" s="31" t="str">
        <f t="shared" si="0"/>
        <v/>
      </c>
      <c r="I16" s="32"/>
      <c r="J16" s="33"/>
      <c r="K16" s="33"/>
      <c r="L16" s="34"/>
      <c r="M16" s="33"/>
      <c r="N16" s="33"/>
      <c r="O16" s="32"/>
      <c r="P16" s="33"/>
      <c r="R16" s="6"/>
      <c r="S16" s="33"/>
      <c r="T16" s="32"/>
      <c r="U16" s="33"/>
      <c r="V16" s="33"/>
      <c r="W16" s="32"/>
      <c r="X16" s="32"/>
      <c r="Y16" s="32"/>
      <c r="Z16" s="32"/>
      <c r="AA16" s="32"/>
      <c r="AB16" s="32"/>
      <c r="AC16" s="32"/>
      <c r="AD16" s="32"/>
      <c r="AE16" s="32"/>
      <c r="AF16" s="37"/>
      <c r="AG16" s="38"/>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row>
    <row r="17" spans="1:57" s="4" customFormat="1" ht="20.100000000000001" customHeight="1" x14ac:dyDescent="0.25">
      <c r="A17" s="29">
        <v>4</v>
      </c>
      <c r="B17" s="107" t="str">
        <f>IF(('Contract Roll-up'!B17)="","",'Contract Roll-up'!B17)</f>
        <v/>
      </c>
      <c r="C17" s="109"/>
      <c r="D17" s="3"/>
      <c r="E17" s="3"/>
      <c r="F17" s="3"/>
      <c r="G17" s="49">
        <f t="shared" si="1"/>
        <v>0</v>
      </c>
      <c r="H17" s="31" t="str">
        <f t="shared" si="0"/>
        <v/>
      </c>
      <c r="I17" s="32"/>
      <c r="J17" s="33"/>
      <c r="K17" s="33"/>
      <c r="L17" s="34"/>
      <c r="M17" s="33"/>
      <c r="N17" s="33"/>
      <c r="O17" s="32"/>
      <c r="P17" s="33"/>
      <c r="R17" s="6"/>
      <c r="S17" s="33"/>
      <c r="T17" s="32"/>
      <c r="U17" s="33"/>
      <c r="V17" s="33"/>
      <c r="W17" s="32"/>
      <c r="X17" s="32"/>
      <c r="Y17" s="32"/>
      <c r="Z17" s="32"/>
      <c r="AA17" s="32"/>
      <c r="AB17" s="32"/>
      <c r="AC17" s="32"/>
      <c r="AD17" s="32"/>
      <c r="AE17" s="32"/>
      <c r="AF17" s="37"/>
      <c r="AG17" s="38"/>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row>
    <row r="18" spans="1:57" s="4" customFormat="1" ht="20.100000000000001" customHeight="1" x14ac:dyDescent="0.25">
      <c r="A18" s="29">
        <v>5</v>
      </c>
      <c r="B18" s="107" t="str">
        <f>IF(('Contract Roll-up'!B18)="","",'Contract Roll-up'!B18)</f>
        <v/>
      </c>
      <c r="C18" s="109"/>
      <c r="D18" s="3"/>
      <c r="E18" s="3"/>
      <c r="F18" s="3"/>
      <c r="G18" s="49">
        <f t="shared" si="1"/>
        <v>0</v>
      </c>
      <c r="H18" s="31" t="str">
        <f t="shared" si="0"/>
        <v/>
      </c>
      <c r="I18" s="32"/>
      <c r="J18" s="33"/>
      <c r="K18" s="33"/>
      <c r="L18" s="34"/>
      <c r="M18" s="33"/>
      <c r="N18" s="33"/>
      <c r="O18" s="32"/>
      <c r="P18" s="33"/>
      <c r="R18" s="6"/>
      <c r="S18" s="33"/>
      <c r="T18" s="32"/>
      <c r="U18" s="33"/>
      <c r="V18" s="33"/>
      <c r="W18" s="32"/>
      <c r="X18" s="32"/>
      <c r="Y18" s="32"/>
      <c r="Z18" s="32"/>
      <c r="AA18" s="32"/>
      <c r="AB18" s="32"/>
      <c r="AC18" s="32"/>
      <c r="AD18" s="32"/>
      <c r="AE18" s="32"/>
      <c r="AF18" s="37"/>
      <c r="AG18" s="38"/>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row>
    <row r="19" spans="1:57" s="4" customFormat="1" ht="20.100000000000001" customHeight="1" x14ac:dyDescent="0.25">
      <c r="A19" s="29">
        <v>6</v>
      </c>
      <c r="B19" s="107" t="str">
        <f>IF(('Contract Roll-up'!B19)="","",'Contract Roll-up'!B19)</f>
        <v/>
      </c>
      <c r="C19" s="109"/>
      <c r="D19" s="3"/>
      <c r="E19" s="3"/>
      <c r="F19" s="3"/>
      <c r="G19" s="49">
        <f t="shared" si="1"/>
        <v>0</v>
      </c>
      <c r="H19" s="31" t="str">
        <f t="shared" si="0"/>
        <v/>
      </c>
      <c r="I19" s="32"/>
      <c r="J19" s="33"/>
      <c r="K19" s="33"/>
      <c r="L19" s="34"/>
      <c r="M19" s="33"/>
      <c r="N19" s="33"/>
      <c r="O19" s="32"/>
      <c r="P19" s="33"/>
      <c r="R19" s="6"/>
      <c r="S19" s="33"/>
      <c r="T19" s="32"/>
      <c r="U19" s="33"/>
      <c r="V19" s="33"/>
      <c r="W19" s="32"/>
      <c r="X19" s="32"/>
      <c r="Y19" s="32"/>
      <c r="Z19" s="32"/>
      <c r="AA19" s="32"/>
      <c r="AB19" s="32"/>
      <c r="AC19" s="32"/>
      <c r="AD19" s="32"/>
      <c r="AE19" s="32"/>
      <c r="AF19" s="37"/>
      <c r="AG19" s="38"/>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row>
    <row r="20" spans="1:57" s="4" customFormat="1" ht="20.100000000000001" customHeight="1" x14ac:dyDescent="0.25">
      <c r="A20" s="29">
        <v>7</v>
      </c>
      <c r="B20" s="107" t="str">
        <f>IF(('Contract Roll-up'!B20)="","",'Contract Roll-up'!B20)</f>
        <v/>
      </c>
      <c r="C20" s="109"/>
      <c r="D20" s="3"/>
      <c r="E20" s="3"/>
      <c r="F20" s="3"/>
      <c r="G20" s="49">
        <f t="shared" si="1"/>
        <v>0</v>
      </c>
      <c r="H20" s="31" t="str">
        <f t="shared" si="0"/>
        <v/>
      </c>
      <c r="I20" s="32"/>
      <c r="J20" s="33"/>
      <c r="K20" s="33"/>
      <c r="L20" s="34"/>
      <c r="M20" s="33"/>
      <c r="N20" s="33"/>
      <c r="O20" s="32"/>
      <c r="P20" s="33"/>
      <c r="R20" s="6"/>
      <c r="S20" s="33"/>
      <c r="T20" s="32"/>
      <c r="U20" s="33"/>
      <c r="V20" s="33"/>
      <c r="W20" s="32"/>
      <c r="X20" s="32"/>
      <c r="Y20" s="32"/>
      <c r="Z20" s="32"/>
      <c r="AA20" s="32"/>
      <c r="AB20" s="32"/>
      <c r="AC20" s="32"/>
      <c r="AD20" s="32"/>
      <c r="AE20" s="32"/>
      <c r="AF20" s="37"/>
      <c r="AG20" s="38"/>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row>
    <row r="21" spans="1:57" s="4" customFormat="1" ht="20.100000000000001" customHeight="1" x14ac:dyDescent="0.25">
      <c r="A21" s="29">
        <v>8</v>
      </c>
      <c r="B21" s="107" t="str">
        <f>IF(('Contract Roll-up'!B21)="","",'Contract Roll-up'!B21)</f>
        <v/>
      </c>
      <c r="C21" s="109"/>
      <c r="D21" s="3"/>
      <c r="E21" s="3"/>
      <c r="F21" s="3"/>
      <c r="G21" s="49">
        <f t="shared" si="1"/>
        <v>0</v>
      </c>
      <c r="H21" s="31" t="str">
        <f t="shared" si="0"/>
        <v/>
      </c>
      <c r="I21" s="32"/>
      <c r="J21" s="33"/>
      <c r="K21" s="33"/>
      <c r="L21" s="34"/>
      <c r="M21" s="33"/>
      <c r="N21" s="33"/>
      <c r="O21" s="32"/>
      <c r="P21" s="33"/>
      <c r="R21" s="6"/>
      <c r="S21" s="33"/>
      <c r="T21" s="32"/>
      <c r="U21" s="33"/>
      <c r="V21" s="33"/>
      <c r="W21" s="32"/>
      <c r="X21" s="32"/>
      <c r="Y21" s="32"/>
      <c r="Z21" s="32"/>
      <c r="AA21" s="32"/>
      <c r="AB21" s="32"/>
      <c r="AC21" s="32"/>
      <c r="AD21" s="32"/>
      <c r="AE21" s="32"/>
      <c r="AF21" s="37"/>
      <c r="AG21" s="38"/>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row>
    <row r="22" spans="1:57" s="4" customFormat="1" ht="20.100000000000001" customHeight="1" x14ac:dyDescent="0.25">
      <c r="A22" s="29">
        <v>9</v>
      </c>
      <c r="B22" s="107" t="str">
        <f>IF(('Contract Roll-up'!B22)="","",'Contract Roll-up'!B22)</f>
        <v/>
      </c>
      <c r="C22" s="109"/>
      <c r="D22" s="3"/>
      <c r="E22" s="3"/>
      <c r="F22" s="3"/>
      <c r="G22" s="49">
        <f t="shared" si="1"/>
        <v>0</v>
      </c>
      <c r="H22" s="31" t="str">
        <f t="shared" si="0"/>
        <v/>
      </c>
      <c r="I22" s="32"/>
      <c r="J22" s="33"/>
      <c r="K22" s="33"/>
      <c r="L22" s="34"/>
      <c r="M22" s="33"/>
      <c r="N22" s="33"/>
      <c r="O22" s="32"/>
      <c r="P22" s="33"/>
      <c r="R22" s="6"/>
      <c r="S22" s="33"/>
      <c r="T22" s="32"/>
      <c r="U22" s="33"/>
      <c r="V22" s="33"/>
      <c r="W22" s="32"/>
      <c r="X22" s="32"/>
      <c r="Y22" s="32"/>
      <c r="Z22" s="32"/>
      <c r="AA22" s="32"/>
      <c r="AB22" s="32"/>
      <c r="AC22" s="32"/>
      <c r="AD22" s="32"/>
      <c r="AE22" s="32"/>
      <c r="AF22" s="37"/>
      <c r="AG22" s="38"/>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row>
    <row r="23" spans="1:57" s="4" customFormat="1" ht="20.100000000000001" customHeight="1" x14ac:dyDescent="0.25">
      <c r="A23" s="29">
        <v>10</v>
      </c>
      <c r="B23" s="107" t="str">
        <f>IF(('Contract Roll-up'!B23)="","",'Contract Roll-up'!B23)</f>
        <v/>
      </c>
      <c r="C23" s="109"/>
      <c r="D23" s="3"/>
      <c r="E23" s="3"/>
      <c r="F23" s="3"/>
      <c r="G23" s="49">
        <f t="shared" si="1"/>
        <v>0</v>
      </c>
      <c r="H23" s="31" t="str">
        <f t="shared" si="0"/>
        <v/>
      </c>
      <c r="I23" s="32"/>
      <c r="J23" s="33"/>
      <c r="K23" s="33"/>
      <c r="L23" s="34"/>
      <c r="M23" s="33"/>
      <c r="N23" s="33"/>
      <c r="O23" s="32"/>
      <c r="P23" s="33"/>
      <c r="R23" s="6"/>
      <c r="S23" s="33"/>
      <c r="T23" s="32"/>
      <c r="U23" s="33"/>
      <c r="V23" s="33"/>
      <c r="W23" s="32"/>
      <c r="X23" s="32"/>
      <c r="Y23" s="32"/>
      <c r="Z23" s="32"/>
      <c r="AA23" s="32"/>
      <c r="AB23" s="32"/>
      <c r="AC23" s="32"/>
      <c r="AD23" s="32"/>
      <c r="AE23" s="32"/>
      <c r="AF23" s="37"/>
      <c r="AG23" s="38"/>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row>
    <row r="24" spans="1:57" s="4" customFormat="1" ht="20.100000000000001" customHeight="1" x14ac:dyDescent="0.25">
      <c r="A24" s="29">
        <v>11</v>
      </c>
      <c r="B24" s="107" t="str">
        <f>IF(('Contract Roll-up'!B24)="","",'Contract Roll-up'!B24)</f>
        <v/>
      </c>
      <c r="C24" s="109"/>
      <c r="D24" s="3"/>
      <c r="E24" s="3"/>
      <c r="F24" s="3"/>
      <c r="G24" s="49">
        <f t="shared" si="1"/>
        <v>0</v>
      </c>
      <c r="H24" s="31" t="str">
        <f t="shared" si="0"/>
        <v/>
      </c>
      <c r="I24" s="32"/>
      <c r="J24" s="33"/>
      <c r="K24" s="33"/>
      <c r="L24" s="34"/>
      <c r="M24" s="33"/>
      <c r="N24" s="33"/>
      <c r="O24" s="32"/>
      <c r="P24" s="33"/>
      <c r="R24" s="6"/>
      <c r="S24" s="33"/>
      <c r="T24" s="32"/>
      <c r="U24" s="33"/>
      <c r="V24" s="33"/>
      <c r="W24" s="32"/>
      <c r="X24" s="32"/>
      <c r="Y24" s="32"/>
      <c r="Z24" s="32"/>
      <c r="AA24" s="32"/>
      <c r="AB24" s="32"/>
      <c r="AC24" s="32"/>
      <c r="AD24" s="32"/>
      <c r="AE24" s="32"/>
      <c r="AF24" s="37"/>
      <c r="AG24" s="38"/>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row>
    <row r="25" spans="1:57" s="4" customFormat="1" ht="20.100000000000001" customHeight="1" x14ac:dyDescent="0.25">
      <c r="A25" s="29">
        <v>12</v>
      </c>
      <c r="B25" s="107" t="str">
        <f>IF(('Contract Roll-up'!B25)="","",'Contract Roll-up'!B25)</f>
        <v/>
      </c>
      <c r="C25" s="109"/>
      <c r="D25" s="3"/>
      <c r="E25" s="3"/>
      <c r="F25" s="3"/>
      <c r="G25" s="49">
        <f t="shared" si="1"/>
        <v>0</v>
      </c>
      <c r="H25" s="31" t="str">
        <f t="shared" si="0"/>
        <v/>
      </c>
      <c r="I25" s="32"/>
      <c r="J25" s="33"/>
      <c r="K25" s="33"/>
      <c r="L25" s="34"/>
      <c r="M25" s="33"/>
      <c r="N25" s="33"/>
      <c r="O25" s="32"/>
      <c r="P25" s="33"/>
      <c r="R25" s="6"/>
      <c r="S25" s="33"/>
      <c r="T25" s="32"/>
      <c r="U25" s="33"/>
      <c r="V25" s="33"/>
      <c r="W25" s="32"/>
      <c r="X25" s="32"/>
      <c r="Y25" s="32"/>
      <c r="Z25" s="32"/>
      <c r="AA25" s="32"/>
      <c r="AB25" s="32"/>
      <c r="AC25" s="32"/>
      <c r="AD25" s="32"/>
      <c r="AE25" s="32"/>
      <c r="AF25" s="39"/>
      <c r="AG25" s="40"/>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row>
    <row r="26" spans="1:57" s="4" customFormat="1" ht="20.100000000000001" customHeight="1" x14ac:dyDescent="0.25">
      <c r="A26" s="29"/>
      <c r="B26" s="87" t="str">
        <f>'Contract Roll-up'!B26</f>
        <v>Subproviders Subtotal (DBE only)</v>
      </c>
      <c r="C26" s="88"/>
      <c r="D26" s="30">
        <f>SUM(D14:D25)</f>
        <v>0</v>
      </c>
      <c r="E26" s="30">
        <f t="shared" ref="E26:G26" si="2">SUM(E14:E25)</f>
        <v>0</v>
      </c>
      <c r="F26" s="30">
        <f t="shared" si="2"/>
        <v>0</v>
      </c>
      <c r="G26" s="30">
        <f t="shared" si="2"/>
        <v>0</v>
      </c>
      <c r="H26" s="31" t="str">
        <f t="shared" si="0"/>
        <v/>
      </c>
      <c r="I26" s="32"/>
      <c r="J26" s="33"/>
      <c r="K26" s="33"/>
      <c r="L26" s="34"/>
      <c r="M26" s="33"/>
      <c r="N26" s="33"/>
      <c r="O26" s="32"/>
      <c r="P26" s="33"/>
      <c r="R26" s="6"/>
      <c r="S26" s="33"/>
      <c r="T26" s="32"/>
      <c r="U26" s="33"/>
      <c r="V26" s="33"/>
      <c r="W26" s="32"/>
      <c r="X26" s="32"/>
      <c r="Y26" s="32"/>
      <c r="Z26" s="32"/>
      <c r="AA26" s="32"/>
      <c r="AB26" s="32"/>
      <c r="AC26" s="32"/>
      <c r="AD26" s="32"/>
      <c r="AE26" s="32"/>
      <c r="AF26" s="37"/>
      <c r="AG26" s="38"/>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row>
    <row r="27" spans="1:57" s="4" customFormat="1" ht="3.95" customHeight="1" x14ac:dyDescent="0.25">
      <c r="A27" s="139" t="s">
        <v>67</v>
      </c>
      <c r="B27" s="140"/>
      <c r="C27" s="140"/>
      <c r="D27" s="140"/>
      <c r="E27" s="140"/>
      <c r="F27" s="140"/>
      <c r="G27" s="140"/>
      <c r="H27" s="141"/>
      <c r="I27" s="32"/>
      <c r="J27" s="33"/>
      <c r="K27" s="33"/>
      <c r="L27" s="34"/>
      <c r="M27" s="33"/>
      <c r="N27" s="33"/>
      <c r="O27" s="32"/>
      <c r="P27" s="33"/>
      <c r="R27" s="6"/>
      <c r="S27" s="33"/>
      <c r="T27" s="32"/>
      <c r="U27" s="33"/>
      <c r="V27" s="33"/>
      <c r="W27" s="32"/>
      <c r="X27" s="32"/>
      <c r="Y27" s="32"/>
      <c r="Z27" s="32"/>
      <c r="AA27" s="32"/>
      <c r="AB27" s="32"/>
      <c r="AC27" s="32"/>
      <c r="AD27" s="32"/>
      <c r="AE27" s="32"/>
      <c r="AF27" s="39"/>
      <c r="AG27" s="40"/>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row>
    <row r="28" spans="1:57" s="4" customFormat="1" ht="63" customHeight="1" x14ac:dyDescent="0.25">
      <c r="A28" s="22" t="s">
        <v>6</v>
      </c>
      <c r="B28" s="137" t="str">
        <f>'Contract Roll-up'!B28</f>
        <v>Subproviders Name: non-DBE only 
(Enter Alphabetically)</v>
      </c>
      <c r="C28" s="138"/>
      <c r="D28" s="22" t="s">
        <v>14</v>
      </c>
      <c r="E28" s="22" t="s">
        <v>21</v>
      </c>
      <c r="F28" s="22" t="s">
        <v>13</v>
      </c>
      <c r="G28" s="22" t="s">
        <v>22</v>
      </c>
      <c r="H28" s="22" t="s">
        <v>12</v>
      </c>
      <c r="I28" s="32"/>
      <c r="J28" s="33"/>
      <c r="K28" s="33"/>
      <c r="L28" s="34"/>
      <c r="M28" s="33"/>
      <c r="N28" s="33"/>
      <c r="O28" s="32"/>
      <c r="P28" s="33"/>
      <c r="R28" s="6"/>
      <c r="S28" s="33"/>
      <c r="T28" s="32"/>
      <c r="U28" s="33"/>
      <c r="V28" s="33"/>
      <c r="W28" s="32"/>
      <c r="X28" s="32"/>
      <c r="Y28" s="32"/>
      <c r="Z28" s="32"/>
      <c r="AA28" s="32"/>
      <c r="AB28" s="32"/>
      <c r="AC28" s="32"/>
      <c r="AD28" s="32"/>
      <c r="AE28" s="32"/>
      <c r="AF28" s="37"/>
      <c r="AG28" s="38"/>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row>
    <row r="29" spans="1:57" s="4" customFormat="1" ht="20.100000000000001" customHeight="1" x14ac:dyDescent="0.25">
      <c r="A29" s="29">
        <v>1</v>
      </c>
      <c r="B29" s="107" t="str">
        <f>IF(('Contract Roll-up'!B29)="","",'Contract Roll-up'!B29)</f>
        <v/>
      </c>
      <c r="C29" s="109"/>
      <c r="D29" s="3"/>
      <c r="E29" s="3"/>
      <c r="F29" s="3"/>
      <c r="G29" s="49">
        <f>E29+F29</f>
        <v>0</v>
      </c>
      <c r="H29" s="31" t="str">
        <f t="shared" ref="H29:H41" si="3">IF(G29="","",IF(G29=0,"",G29/D29))</f>
        <v/>
      </c>
      <c r="I29" s="32"/>
      <c r="J29" s="33"/>
      <c r="K29" s="33"/>
      <c r="L29" s="34"/>
      <c r="M29" s="33"/>
      <c r="N29" s="33"/>
      <c r="O29" s="32"/>
      <c r="P29" s="33"/>
      <c r="R29" s="6"/>
      <c r="S29" s="33"/>
      <c r="T29" s="32"/>
      <c r="U29" s="33"/>
      <c r="V29" s="33"/>
      <c r="W29" s="32"/>
      <c r="X29" s="32"/>
      <c r="Y29" s="32"/>
      <c r="Z29" s="32"/>
      <c r="AA29" s="32"/>
      <c r="AB29" s="32"/>
      <c r="AC29" s="32"/>
      <c r="AD29" s="32"/>
      <c r="AE29" s="32"/>
      <c r="AF29" s="37"/>
      <c r="AG29" s="38"/>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row>
    <row r="30" spans="1:57" s="4" customFormat="1" ht="20.100000000000001" customHeight="1" x14ac:dyDescent="0.25">
      <c r="A30" s="29">
        <v>2</v>
      </c>
      <c r="B30" s="107" t="str">
        <f>IF(('Contract Roll-up'!B30)="","",'Contract Roll-up'!B30)</f>
        <v/>
      </c>
      <c r="C30" s="109"/>
      <c r="D30" s="3"/>
      <c r="E30" s="3"/>
      <c r="F30" s="3"/>
      <c r="G30" s="49">
        <f t="shared" ref="G30:G40" si="4">E30+F30</f>
        <v>0</v>
      </c>
      <c r="H30" s="31" t="str">
        <f t="shared" si="3"/>
        <v/>
      </c>
      <c r="I30" s="32"/>
      <c r="J30" s="33"/>
      <c r="K30" s="33"/>
      <c r="L30" s="34"/>
      <c r="M30" s="33"/>
      <c r="N30" s="33"/>
      <c r="O30" s="32"/>
      <c r="P30" s="33"/>
      <c r="R30" s="6"/>
      <c r="S30" s="33"/>
      <c r="T30" s="32"/>
      <c r="U30" s="33"/>
      <c r="V30" s="33"/>
      <c r="W30" s="32"/>
      <c r="X30" s="32"/>
      <c r="Y30" s="32"/>
      <c r="Z30" s="32"/>
      <c r="AA30" s="32"/>
      <c r="AB30" s="32"/>
      <c r="AC30" s="32"/>
      <c r="AD30" s="32"/>
      <c r="AE30" s="32"/>
      <c r="AF30" s="37"/>
      <c r="AG30" s="38"/>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row>
    <row r="31" spans="1:57" s="4" customFormat="1" ht="20.100000000000001" customHeight="1" x14ac:dyDescent="0.25">
      <c r="A31" s="29">
        <v>3</v>
      </c>
      <c r="B31" s="107" t="str">
        <f>IF(('Contract Roll-up'!B31)="","",'Contract Roll-up'!B31)</f>
        <v/>
      </c>
      <c r="C31" s="109"/>
      <c r="D31" s="3"/>
      <c r="E31" s="3"/>
      <c r="F31" s="3"/>
      <c r="G31" s="49">
        <f t="shared" si="4"/>
        <v>0</v>
      </c>
      <c r="H31" s="31" t="str">
        <f t="shared" si="3"/>
        <v/>
      </c>
      <c r="I31" s="32"/>
      <c r="J31" s="33"/>
      <c r="K31" s="33"/>
      <c r="L31" s="34"/>
      <c r="M31" s="33"/>
      <c r="N31" s="33"/>
      <c r="O31" s="32"/>
      <c r="P31" s="33"/>
      <c r="R31" s="6"/>
      <c r="S31" s="33"/>
      <c r="T31" s="32"/>
      <c r="U31" s="33"/>
      <c r="V31" s="33"/>
      <c r="W31" s="32"/>
      <c r="X31" s="32"/>
      <c r="Y31" s="32"/>
      <c r="Z31" s="32"/>
      <c r="AA31" s="32"/>
      <c r="AB31" s="32"/>
      <c r="AC31" s="32"/>
      <c r="AD31" s="32"/>
      <c r="AE31" s="32"/>
      <c r="AF31" s="37"/>
      <c r="AG31" s="38"/>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row>
    <row r="32" spans="1:57" s="4" customFormat="1" ht="20.100000000000001" customHeight="1" x14ac:dyDescent="0.25">
      <c r="A32" s="29">
        <v>4</v>
      </c>
      <c r="B32" s="107" t="str">
        <f>IF(('Contract Roll-up'!B32)="","",'Contract Roll-up'!B32)</f>
        <v/>
      </c>
      <c r="C32" s="109"/>
      <c r="D32" s="3"/>
      <c r="E32" s="3"/>
      <c r="F32" s="3"/>
      <c r="G32" s="49">
        <f t="shared" si="4"/>
        <v>0</v>
      </c>
      <c r="H32" s="31" t="str">
        <f t="shared" si="3"/>
        <v/>
      </c>
      <c r="I32" s="32"/>
      <c r="J32" s="33"/>
      <c r="K32" s="33"/>
      <c r="L32" s="34"/>
      <c r="M32" s="33"/>
      <c r="N32" s="33"/>
      <c r="O32" s="32"/>
      <c r="P32" s="33"/>
      <c r="R32" s="6"/>
      <c r="S32" s="33"/>
      <c r="T32" s="32"/>
      <c r="U32" s="33"/>
      <c r="V32" s="33"/>
      <c r="W32" s="32"/>
      <c r="X32" s="32"/>
      <c r="Y32" s="32"/>
      <c r="Z32" s="32"/>
      <c r="AA32" s="32"/>
      <c r="AB32" s="32"/>
      <c r="AC32" s="32"/>
      <c r="AD32" s="32"/>
      <c r="AE32" s="32"/>
      <c r="AF32" s="37"/>
      <c r="AG32" s="38"/>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row>
    <row r="33" spans="1:57" s="4" customFormat="1" ht="20.100000000000001" customHeight="1" x14ac:dyDescent="0.25">
      <c r="A33" s="29">
        <v>5</v>
      </c>
      <c r="B33" s="107" t="str">
        <f>IF(('Contract Roll-up'!B33)="","",'Contract Roll-up'!B33)</f>
        <v/>
      </c>
      <c r="C33" s="109"/>
      <c r="D33" s="3"/>
      <c r="E33" s="3"/>
      <c r="F33" s="3"/>
      <c r="G33" s="49">
        <f t="shared" si="4"/>
        <v>0</v>
      </c>
      <c r="H33" s="31" t="str">
        <f t="shared" si="3"/>
        <v/>
      </c>
      <c r="I33" s="32"/>
      <c r="J33" s="33"/>
      <c r="K33" s="33"/>
      <c r="L33" s="34"/>
      <c r="M33" s="33"/>
      <c r="N33" s="33"/>
      <c r="O33" s="32"/>
      <c r="P33" s="33"/>
      <c r="R33" s="6"/>
      <c r="S33" s="33"/>
      <c r="T33" s="32"/>
      <c r="U33" s="33"/>
      <c r="V33" s="33"/>
      <c r="W33" s="32"/>
      <c r="X33" s="32"/>
      <c r="Y33" s="32"/>
      <c r="Z33" s="32"/>
      <c r="AA33" s="32"/>
      <c r="AB33" s="32"/>
      <c r="AC33" s="32"/>
      <c r="AD33" s="32"/>
      <c r="AE33" s="32"/>
      <c r="AF33" s="37"/>
      <c r="AG33" s="38"/>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row>
    <row r="34" spans="1:57" s="4" customFormat="1" ht="20.100000000000001" customHeight="1" x14ac:dyDescent="0.25">
      <c r="A34" s="29">
        <v>6</v>
      </c>
      <c r="B34" s="107" t="str">
        <f>IF(('Contract Roll-up'!B34)="","",'Contract Roll-up'!B34)</f>
        <v/>
      </c>
      <c r="C34" s="109"/>
      <c r="D34" s="3"/>
      <c r="E34" s="3"/>
      <c r="F34" s="3"/>
      <c r="G34" s="49">
        <f t="shared" si="4"/>
        <v>0</v>
      </c>
      <c r="H34" s="31" t="str">
        <f t="shared" si="3"/>
        <v/>
      </c>
      <c r="I34" s="32"/>
      <c r="J34" s="33"/>
      <c r="K34" s="33"/>
      <c r="L34" s="34"/>
      <c r="M34" s="33"/>
      <c r="N34" s="33"/>
      <c r="O34" s="32"/>
      <c r="P34" s="33"/>
      <c r="R34" s="6"/>
      <c r="S34" s="33"/>
      <c r="T34" s="32"/>
      <c r="U34" s="33"/>
      <c r="V34" s="33"/>
      <c r="W34" s="32"/>
      <c r="X34" s="32"/>
      <c r="Y34" s="32"/>
      <c r="Z34" s="32"/>
      <c r="AA34" s="32"/>
      <c r="AB34" s="32"/>
      <c r="AC34" s="32"/>
      <c r="AD34" s="32"/>
      <c r="AE34" s="32"/>
      <c r="AF34" s="37"/>
      <c r="AG34" s="38"/>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row>
    <row r="35" spans="1:57" s="4" customFormat="1" ht="20.100000000000001" customHeight="1" x14ac:dyDescent="0.25">
      <c r="A35" s="29">
        <v>7</v>
      </c>
      <c r="B35" s="107" t="str">
        <f>IF(('Contract Roll-up'!B35)="","",'Contract Roll-up'!B35)</f>
        <v/>
      </c>
      <c r="C35" s="109"/>
      <c r="D35" s="3"/>
      <c r="E35" s="3"/>
      <c r="F35" s="3"/>
      <c r="G35" s="49">
        <f t="shared" si="4"/>
        <v>0</v>
      </c>
      <c r="H35" s="31" t="str">
        <f t="shared" si="3"/>
        <v/>
      </c>
      <c r="I35" s="32"/>
      <c r="J35" s="33"/>
      <c r="K35" s="33"/>
      <c r="L35" s="34"/>
      <c r="M35" s="33"/>
      <c r="N35" s="33"/>
      <c r="O35" s="32"/>
      <c r="P35" s="33"/>
      <c r="R35" s="6"/>
      <c r="S35" s="33"/>
      <c r="T35" s="32"/>
      <c r="U35" s="33"/>
      <c r="V35" s="33"/>
      <c r="W35" s="32"/>
      <c r="X35" s="32"/>
      <c r="Y35" s="32"/>
      <c r="Z35" s="32"/>
      <c r="AA35" s="32"/>
      <c r="AB35" s="32"/>
      <c r="AC35" s="32"/>
      <c r="AD35" s="32"/>
      <c r="AE35" s="32"/>
      <c r="AF35" s="37"/>
      <c r="AG35" s="38"/>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row>
    <row r="36" spans="1:57" s="4" customFormat="1" ht="20.100000000000001" customHeight="1" x14ac:dyDescent="0.25">
      <c r="A36" s="29">
        <v>8</v>
      </c>
      <c r="B36" s="107" t="str">
        <f>IF(('Contract Roll-up'!B36)="","",'Contract Roll-up'!B36)</f>
        <v/>
      </c>
      <c r="C36" s="109"/>
      <c r="D36" s="3"/>
      <c r="E36" s="3"/>
      <c r="F36" s="3"/>
      <c r="G36" s="49">
        <f t="shared" si="4"/>
        <v>0</v>
      </c>
      <c r="H36" s="31" t="str">
        <f t="shared" si="3"/>
        <v/>
      </c>
      <c r="I36" s="32"/>
      <c r="J36" s="33"/>
      <c r="K36" s="33"/>
      <c r="L36" s="34"/>
      <c r="M36" s="33"/>
      <c r="N36" s="33"/>
      <c r="O36" s="32"/>
      <c r="P36" s="33"/>
      <c r="R36" s="6"/>
      <c r="S36" s="33"/>
      <c r="T36" s="32"/>
      <c r="U36" s="33"/>
      <c r="V36" s="33"/>
      <c r="W36" s="32"/>
      <c r="X36" s="32"/>
      <c r="Y36" s="32"/>
      <c r="Z36" s="32"/>
      <c r="AA36" s="32"/>
      <c r="AB36" s="32"/>
      <c r="AC36" s="32"/>
      <c r="AD36" s="32"/>
      <c r="AE36" s="32"/>
      <c r="AF36" s="37"/>
      <c r="AG36" s="38"/>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row>
    <row r="37" spans="1:57" s="4" customFormat="1" ht="20.100000000000001" customHeight="1" x14ac:dyDescent="0.25">
      <c r="A37" s="29">
        <v>9</v>
      </c>
      <c r="B37" s="107" t="str">
        <f>IF(('Contract Roll-up'!B37)="","",'Contract Roll-up'!B37)</f>
        <v/>
      </c>
      <c r="C37" s="109"/>
      <c r="D37" s="3"/>
      <c r="E37" s="3"/>
      <c r="F37" s="3"/>
      <c r="G37" s="49">
        <f t="shared" si="4"/>
        <v>0</v>
      </c>
      <c r="H37" s="31" t="str">
        <f t="shared" si="3"/>
        <v/>
      </c>
      <c r="I37" s="32"/>
      <c r="J37" s="33"/>
      <c r="K37" s="33"/>
      <c r="L37" s="34"/>
      <c r="M37" s="33"/>
      <c r="N37" s="33"/>
      <c r="O37" s="32"/>
      <c r="P37" s="33"/>
      <c r="R37" s="6"/>
      <c r="S37" s="33"/>
      <c r="T37" s="32"/>
      <c r="U37" s="33"/>
      <c r="V37" s="33"/>
      <c r="W37" s="32"/>
      <c r="X37" s="32"/>
      <c r="Y37" s="32"/>
      <c r="Z37" s="32"/>
      <c r="AA37" s="32"/>
      <c r="AB37" s="32"/>
      <c r="AC37" s="32"/>
      <c r="AD37" s="32"/>
      <c r="AE37" s="32"/>
      <c r="AF37" s="37"/>
      <c r="AG37" s="38"/>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row>
    <row r="38" spans="1:57" s="4" customFormat="1" ht="20.100000000000001" customHeight="1" x14ac:dyDescent="0.25">
      <c r="A38" s="29">
        <v>10</v>
      </c>
      <c r="B38" s="107" t="str">
        <f>IF(('Contract Roll-up'!B38)="","",'Contract Roll-up'!B38)</f>
        <v/>
      </c>
      <c r="C38" s="109"/>
      <c r="D38" s="3"/>
      <c r="E38" s="3"/>
      <c r="F38" s="3"/>
      <c r="G38" s="49">
        <f t="shared" si="4"/>
        <v>0</v>
      </c>
      <c r="H38" s="31" t="str">
        <f t="shared" si="3"/>
        <v/>
      </c>
      <c r="I38" s="32"/>
      <c r="J38" s="33"/>
      <c r="K38" s="33"/>
      <c r="L38" s="34"/>
      <c r="M38" s="33"/>
      <c r="N38" s="33"/>
      <c r="O38" s="32"/>
      <c r="P38" s="33"/>
      <c r="R38" s="6"/>
      <c r="S38" s="33"/>
      <c r="T38" s="32"/>
      <c r="U38" s="33"/>
      <c r="V38" s="33"/>
      <c r="W38" s="32"/>
      <c r="X38" s="32"/>
      <c r="Y38" s="32"/>
      <c r="Z38" s="32"/>
      <c r="AA38" s="32"/>
      <c r="AB38" s="32"/>
      <c r="AC38" s="32"/>
      <c r="AD38" s="32"/>
      <c r="AE38" s="32"/>
      <c r="AF38" s="37"/>
      <c r="AG38" s="38"/>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row>
    <row r="39" spans="1:57" s="4" customFormat="1" ht="20.100000000000001" customHeight="1" x14ac:dyDescent="0.25">
      <c r="A39" s="29">
        <v>11</v>
      </c>
      <c r="B39" s="107" t="str">
        <f>IF(('Contract Roll-up'!B39)="","",'Contract Roll-up'!B39)</f>
        <v/>
      </c>
      <c r="C39" s="109"/>
      <c r="D39" s="3"/>
      <c r="E39" s="3"/>
      <c r="F39" s="3"/>
      <c r="G39" s="49">
        <f t="shared" si="4"/>
        <v>0</v>
      </c>
      <c r="H39" s="31" t="str">
        <f t="shared" si="3"/>
        <v/>
      </c>
      <c r="I39" s="32"/>
      <c r="J39" s="33"/>
      <c r="K39" s="33"/>
      <c r="L39" s="34"/>
      <c r="M39" s="33"/>
      <c r="N39" s="33"/>
      <c r="O39" s="32"/>
      <c r="P39" s="33"/>
      <c r="R39" s="6"/>
      <c r="S39" s="33"/>
      <c r="T39" s="32"/>
      <c r="U39" s="33"/>
      <c r="V39" s="33"/>
      <c r="W39" s="32"/>
      <c r="X39" s="32"/>
      <c r="Y39" s="32"/>
      <c r="Z39" s="32"/>
      <c r="AA39" s="32"/>
      <c r="AB39" s="32"/>
      <c r="AC39" s="32"/>
      <c r="AD39" s="32"/>
      <c r="AE39" s="32"/>
      <c r="AF39" s="37"/>
      <c r="AG39" s="38"/>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row>
    <row r="40" spans="1:57" s="4" customFormat="1" ht="20.100000000000001" customHeight="1" x14ac:dyDescent="0.25">
      <c r="A40" s="29">
        <v>12</v>
      </c>
      <c r="B40" s="107" t="str">
        <f>IF(('Contract Roll-up'!B40)="","",'Contract Roll-up'!B40)</f>
        <v/>
      </c>
      <c r="C40" s="109"/>
      <c r="D40" s="3"/>
      <c r="E40" s="3"/>
      <c r="F40" s="3"/>
      <c r="G40" s="49">
        <f t="shared" si="4"/>
        <v>0</v>
      </c>
      <c r="H40" s="31" t="str">
        <f t="shared" si="3"/>
        <v/>
      </c>
      <c r="I40" s="32"/>
      <c r="J40" s="33"/>
      <c r="K40" s="33"/>
      <c r="L40" s="34"/>
      <c r="M40" s="33"/>
      <c r="N40" s="33"/>
      <c r="O40" s="32"/>
      <c r="P40" s="33"/>
      <c r="R40" s="6"/>
      <c r="S40" s="33"/>
      <c r="T40" s="32"/>
      <c r="U40" s="33"/>
      <c r="V40" s="33"/>
      <c r="W40" s="32"/>
      <c r="X40" s="32"/>
      <c r="Y40" s="32"/>
      <c r="Z40" s="32"/>
      <c r="AA40" s="32"/>
      <c r="AB40" s="32"/>
      <c r="AC40" s="32"/>
      <c r="AD40" s="32"/>
      <c r="AE40" s="32"/>
      <c r="AF40" s="37"/>
      <c r="AG40" s="38"/>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row>
    <row r="41" spans="1:57" s="4" customFormat="1" ht="20.100000000000001" customHeight="1" x14ac:dyDescent="0.25">
      <c r="A41" s="29"/>
      <c r="B41" s="87" t="str">
        <f>'Contract Roll-up'!B41</f>
        <v>Subproviders Subtotal (non-DBE only)</v>
      </c>
      <c r="C41" s="88"/>
      <c r="D41" s="56">
        <f>SUM(D29:D40)</f>
        <v>0</v>
      </c>
      <c r="E41" s="56">
        <f t="shared" ref="E41:G41" si="5">SUM(E29:E40)</f>
        <v>0</v>
      </c>
      <c r="F41" s="56">
        <f t="shared" si="5"/>
        <v>0</v>
      </c>
      <c r="G41" s="56">
        <f t="shared" si="5"/>
        <v>0</v>
      </c>
      <c r="H41" s="31" t="str">
        <f t="shared" si="3"/>
        <v/>
      </c>
      <c r="I41" s="32"/>
      <c r="J41" s="33"/>
      <c r="K41" s="33"/>
      <c r="L41" s="34"/>
      <c r="M41" s="33"/>
      <c r="N41" s="33"/>
      <c r="O41" s="32"/>
      <c r="P41" s="33"/>
      <c r="R41" s="6"/>
      <c r="S41" s="33"/>
      <c r="T41" s="32"/>
      <c r="U41" s="33"/>
      <c r="V41" s="33"/>
      <c r="W41" s="32"/>
      <c r="X41" s="32"/>
      <c r="Y41" s="32"/>
      <c r="Z41" s="32"/>
      <c r="AA41" s="32"/>
      <c r="AB41" s="32"/>
      <c r="AC41" s="32"/>
      <c r="AD41" s="32"/>
      <c r="AE41" s="32"/>
      <c r="AF41" s="37"/>
      <c r="AG41" s="38"/>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row>
    <row r="42" spans="1:57" s="4" customFormat="1" ht="3.95" customHeight="1" x14ac:dyDescent="0.25">
      <c r="A42" s="41"/>
      <c r="B42" s="42"/>
      <c r="C42" s="42"/>
      <c r="D42" s="57"/>
      <c r="E42" s="57"/>
      <c r="F42" s="57"/>
      <c r="G42" s="57"/>
      <c r="H42" s="43"/>
      <c r="I42" s="32"/>
      <c r="J42" s="33"/>
      <c r="K42" s="33"/>
      <c r="L42" s="34"/>
      <c r="M42" s="33"/>
      <c r="N42" s="33"/>
      <c r="O42" s="32"/>
      <c r="P42" s="33"/>
      <c r="R42" s="6"/>
      <c r="S42" s="33"/>
      <c r="T42" s="32"/>
      <c r="U42" s="33"/>
      <c r="V42" s="33"/>
      <c r="W42" s="32"/>
      <c r="X42" s="32"/>
      <c r="Y42" s="32"/>
      <c r="Z42" s="32"/>
      <c r="AA42" s="32"/>
      <c r="AB42" s="32"/>
      <c r="AC42" s="32"/>
      <c r="AD42" s="32"/>
      <c r="AE42" s="32"/>
      <c r="AF42" s="37"/>
      <c r="AG42" s="38"/>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row>
    <row r="43" spans="1:57" s="4" customFormat="1" ht="20.100000000000001" customHeight="1" x14ac:dyDescent="0.25">
      <c r="A43" s="89" t="s">
        <v>47</v>
      </c>
      <c r="B43" s="90"/>
      <c r="C43" s="91"/>
      <c r="D43" s="30">
        <f>D26+D41</f>
        <v>0</v>
      </c>
      <c r="E43" s="30">
        <f t="shared" ref="E43:G43" si="6">E26+E41</f>
        <v>0</v>
      </c>
      <c r="F43" s="30">
        <f t="shared" si="6"/>
        <v>0</v>
      </c>
      <c r="G43" s="30">
        <f t="shared" si="6"/>
        <v>0</v>
      </c>
      <c r="H43" s="31" t="str">
        <f>IF(G43="","",IF(G43=0,"",G43/D43))</f>
        <v/>
      </c>
      <c r="I43" s="32"/>
      <c r="J43" s="33"/>
      <c r="K43" s="33"/>
      <c r="L43" s="34"/>
      <c r="M43" s="33"/>
      <c r="N43" s="33"/>
      <c r="O43" s="32"/>
      <c r="P43" s="33"/>
      <c r="R43" s="6"/>
      <c r="S43" s="33"/>
      <c r="T43" s="32"/>
      <c r="U43" s="33"/>
      <c r="V43" s="33"/>
      <c r="W43" s="32"/>
      <c r="X43" s="32"/>
      <c r="Y43" s="32"/>
      <c r="Z43" s="32"/>
      <c r="AA43" s="32"/>
      <c r="AB43" s="32"/>
      <c r="AC43" s="32"/>
      <c r="AD43" s="32"/>
      <c r="AE43" s="32"/>
      <c r="AF43" s="37"/>
      <c r="AG43" s="38"/>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row>
    <row r="44" spans="1:57" s="4" customFormat="1" ht="25.9" customHeight="1" x14ac:dyDescent="0.25">
      <c r="A44" s="44"/>
      <c r="B44" s="45"/>
      <c r="C44" s="45"/>
      <c r="D44" s="46"/>
      <c r="E44" s="47"/>
      <c r="F44" s="45"/>
      <c r="G44" s="45"/>
      <c r="H44" s="45"/>
      <c r="L44" s="6"/>
      <c r="N44" s="6"/>
      <c r="R44" s="6"/>
    </row>
    <row r="45" spans="1:57" s="4" customFormat="1" ht="24.6" customHeight="1" x14ac:dyDescent="0.25">
      <c r="A45" s="93" t="s">
        <v>40</v>
      </c>
      <c r="B45" s="93"/>
      <c r="C45" s="93"/>
      <c r="D45" s="93"/>
      <c r="E45" s="157"/>
      <c r="F45" s="157"/>
      <c r="G45" s="157"/>
      <c r="H45" s="157"/>
      <c r="L45" s="6"/>
      <c r="N45" s="6"/>
      <c r="R45" s="6"/>
    </row>
    <row r="46" spans="1:57" s="4" customFormat="1" ht="36.950000000000003" customHeight="1" x14ac:dyDescent="0.25">
      <c r="A46" s="48" t="s">
        <v>68</v>
      </c>
      <c r="B46" s="48" t="s">
        <v>7</v>
      </c>
      <c r="C46" s="120" t="s">
        <v>25</v>
      </c>
      <c r="D46" s="120"/>
      <c r="E46" s="58"/>
      <c r="F46" s="158"/>
      <c r="G46" s="158"/>
      <c r="H46" s="158"/>
      <c r="L46" s="6"/>
      <c r="N46" s="6"/>
      <c r="R46" s="6"/>
    </row>
    <row r="47" spans="1:57" s="4" customFormat="1" ht="20.100000000000001" customHeight="1" x14ac:dyDescent="0.25">
      <c r="A47" s="29">
        <v>1</v>
      </c>
      <c r="B47" s="2"/>
      <c r="C47" s="155"/>
      <c r="D47" s="155"/>
      <c r="E47" s="59"/>
      <c r="F47" s="156"/>
      <c r="G47" s="156"/>
      <c r="H47" s="156"/>
      <c r="L47" s="6"/>
      <c r="N47" s="6"/>
      <c r="R47" s="6"/>
    </row>
    <row r="48" spans="1:57" s="4" customFormat="1" ht="20.100000000000001" customHeight="1" x14ac:dyDescent="0.25">
      <c r="A48" s="29">
        <v>2</v>
      </c>
      <c r="B48" s="2"/>
      <c r="C48" s="155"/>
      <c r="D48" s="155"/>
      <c r="E48" s="59"/>
      <c r="F48" s="156"/>
      <c r="G48" s="156"/>
      <c r="H48" s="156"/>
      <c r="L48" s="6"/>
      <c r="N48" s="6"/>
      <c r="R48" s="6"/>
    </row>
    <row r="49" spans="1:18" s="4" customFormat="1" ht="20.100000000000001" customHeight="1" x14ac:dyDescent="0.25">
      <c r="A49" s="29">
        <v>3</v>
      </c>
      <c r="B49" s="2"/>
      <c r="C49" s="155"/>
      <c r="D49" s="155"/>
      <c r="E49" s="59"/>
      <c r="F49" s="156"/>
      <c r="G49" s="156"/>
      <c r="H49" s="156"/>
      <c r="L49" s="6"/>
      <c r="N49" s="6"/>
      <c r="R49" s="6"/>
    </row>
    <row r="50" spans="1:18" s="4" customFormat="1" ht="20.100000000000001" customHeight="1" x14ac:dyDescent="0.25">
      <c r="A50" s="29">
        <v>4</v>
      </c>
      <c r="B50" s="2"/>
      <c r="C50" s="155"/>
      <c r="D50" s="155"/>
      <c r="E50" s="59"/>
      <c r="F50" s="156"/>
      <c r="G50" s="156"/>
      <c r="H50" s="156"/>
      <c r="L50" s="6"/>
      <c r="N50" s="6"/>
      <c r="R50" s="6"/>
    </row>
    <row r="51" spans="1:18" s="4" customFormat="1" ht="20.100000000000001" customHeight="1" x14ac:dyDescent="0.25">
      <c r="A51" s="29">
        <v>5</v>
      </c>
      <c r="B51" s="2"/>
      <c r="C51" s="155"/>
      <c r="D51" s="155"/>
      <c r="E51" s="59"/>
      <c r="F51" s="156"/>
      <c r="G51" s="156"/>
      <c r="H51" s="156"/>
      <c r="L51" s="6"/>
      <c r="N51" s="6"/>
      <c r="R51" s="6"/>
    </row>
    <row r="52" spans="1:18" s="4" customFormat="1" ht="20.100000000000001" customHeight="1" x14ac:dyDescent="0.25">
      <c r="A52" s="29">
        <v>6</v>
      </c>
      <c r="B52" s="2"/>
      <c r="C52" s="155"/>
      <c r="D52" s="155"/>
      <c r="E52" s="59"/>
      <c r="F52" s="156"/>
      <c r="G52" s="156"/>
      <c r="H52" s="156"/>
      <c r="L52" s="6"/>
      <c r="N52" s="6"/>
      <c r="R52" s="6"/>
    </row>
    <row r="53" spans="1:18" s="4" customFormat="1" ht="20.100000000000001" customHeight="1" x14ac:dyDescent="0.25">
      <c r="A53" s="29">
        <v>7</v>
      </c>
      <c r="B53" s="2"/>
      <c r="C53" s="155"/>
      <c r="D53" s="155"/>
      <c r="E53" s="59"/>
      <c r="F53" s="156"/>
      <c r="G53" s="156"/>
      <c r="H53" s="156"/>
      <c r="L53" s="6"/>
      <c r="N53" s="6"/>
      <c r="R53" s="6"/>
    </row>
    <row r="54" spans="1:18" s="4" customFormat="1" ht="20.100000000000001" customHeight="1" x14ac:dyDescent="0.25">
      <c r="A54" s="29">
        <v>8</v>
      </c>
      <c r="B54" s="2"/>
      <c r="C54" s="155"/>
      <c r="D54" s="155"/>
      <c r="E54" s="59"/>
      <c r="F54" s="156"/>
      <c r="G54" s="156"/>
      <c r="H54" s="156"/>
      <c r="L54" s="6"/>
      <c r="N54" s="6"/>
      <c r="R54" s="6"/>
    </row>
    <row r="55" spans="1:18" s="4" customFormat="1" ht="20.100000000000001" customHeight="1" x14ac:dyDescent="0.25">
      <c r="A55" s="29">
        <v>9</v>
      </c>
      <c r="B55" s="2"/>
      <c r="C55" s="155"/>
      <c r="D55" s="155"/>
      <c r="E55" s="59"/>
      <c r="F55" s="156"/>
      <c r="G55" s="156"/>
      <c r="H55" s="156"/>
      <c r="L55" s="6"/>
      <c r="N55" s="6"/>
      <c r="R55" s="6"/>
    </row>
    <row r="56" spans="1:18" s="4" customFormat="1" ht="20.100000000000001" customHeight="1" x14ac:dyDescent="0.25">
      <c r="A56" s="29">
        <v>10</v>
      </c>
      <c r="B56" s="2"/>
      <c r="C56" s="155"/>
      <c r="D56" s="155"/>
      <c r="E56" s="59"/>
      <c r="F56" s="156"/>
      <c r="G56" s="156"/>
      <c r="H56" s="156"/>
      <c r="L56" s="6"/>
      <c r="N56" s="6"/>
      <c r="R56" s="6"/>
    </row>
    <row r="57" spans="1:18" s="4" customFormat="1" ht="20.100000000000001" customHeight="1" x14ac:dyDescent="0.25">
      <c r="A57" s="29">
        <v>11</v>
      </c>
      <c r="B57" s="2"/>
      <c r="C57" s="155"/>
      <c r="D57" s="155"/>
      <c r="E57" s="59"/>
      <c r="F57" s="156"/>
      <c r="G57" s="156"/>
      <c r="H57" s="156"/>
      <c r="L57" s="6"/>
      <c r="N57" s="6"/>
      <c r="R57" s="6"/>
    </row>
    <row r="58" spans="1:18" s="4" customFormat="1" ht="20.100000000000001" customHeight="1" x14ac:dyDescent="0.25">
      <c r="A58" s="29">
        <v>12</v>
      </c>
      <c r="B58" s="2"/>
      <c r="C58" s="155"/>
      <c r="D58" s="155"/>
      <c r="E58" s="59"/>
      <c r="F58" s="156"/>
      <c r="G58" s="156"/>
      <c r="H58" s="156"/>
      <c r="L58" s="6"/>
      <c r="N58" s="6"/>
      <c r="R58" s="6"/>
    </row>
    <row r="59" spans="1:18" s="4" customFormat="1" ht="20.100000000000001" customHeight="1" x14ac:dyDescent="0.25">
      <c r="A59" s="29">
        <v>13</v>
      </c>
      <c r="B59" s="2"/>
      <c r="C59" s="155"/>
      <c r="D59" s="155"/>
      <c r="E59" s="59"/>
      <c r="F59" s="156"/>
      <c r="G59" s="156"/>
      <c r="H59" s="156"/>
      <c r="L59" s="6"/>
      <c r="N59" s="6"/>
      <c r="R59" s="6"/>
    </row>
    <row r="60" spans="1:18" s="4" customFormat="1" ht="20.100000000000001" customHeight="1" x14ac:dyDescent="0.25">
      <c r="A60" s="29">
        <v>14</v>
      </c>
      <c r="B60" s="2"/>
      <c r="C60" s="155"/>
      <c r="D60" s="155"/>
      <c r="E60" s="59"/>
      <c r="F60" s="156"/>
      <c r="G60" s="156"/>
      <c r="H60" s="156"/>
      <c r="L60" s="6"/>
      <c r="N60" s="6"/>
      <c r="R60" s="6"/>
    </row>
    <row r="61" spans="1:18" s="4" customFormat="1" ht="20.100000000000001" customHeight="1" x14ac:dyDescent="0.25">
      <c r="A61" s="29">
        <v>15</v>
      </c>
      <c r="B61" s="2"/>
      <c r="C61" s="155"/>
      <c r="D61" s="155"/>
      <c r="E61" s="59"/>
      <c r="F61" s="156"/>
      <c r="G61" s="156"/>
      <c r="H61" s="156"/>
      <c r="L61" s="6"/>
      <c r="N61" s="6"/>
      <c r="R61" s="6"/>
    </row>
    <row r="62" spans="1:18" s="4" customFormat="1" ht="20.100000000000001" customHeight="1" x14ac:dyDescent="0.25">
      <c r="A62" s="29">
        <v>16</v>
      </c>
      <c r="B62" s="2"/>
      <c r="C62" s="155"/>
      <c r="D62" s="155"/>
      <c r="E62" s="59"/>
      <c r="F62" s="156"/>
      <c r="G62" s="156"/>
      <c r="H62" s="156"/>
      <c r="L62" s="6"/>
      <c r="N62" s="6"/>
      <c r="R62" s="6"/>
    </row>
    <row r="63" spans="1:18" s="4" customFormat="1" ht="20.100000000000001" customHeight="1" x14ac:dyDescent="0.25">
      <c r="A63" s="29">
        <v>17</v>
      </c>
      <c r="B63" s="2"/>
      <c r="C63" s="155"/>
      <c r="D63" s="155"/>
      <c r="E63" s="59"/>
      <c r="F63" s="156"/>
      <c r="G63" s="156"/>
      <c r="H63" s="156"/>
      <c r="L63" s="6"/>
      <c r="N63" s="6"/>
      <c r="R63" s="6"/>
    </row>
    <row r="64" spans="1:18" s="4" customFormat="1" ht="20.100000000000001" customHeight="1" x14ac:dyDescent="0.25">
      <c r="A64" s="29">
        <v>18</v>
      </c>
      <c r="B64" s="2"/>
      <c r="C64" s="155"/>
      <c r="D64" s="155"/>
      <c r="E64" s="59"/>
      <c r="F64" s="156"/>
      <c r="G64" s="156"/>
      <c r="H64" s="156"/>
      <c r="L64" s="6"/>
      <c r="N64" s="6"/>
      <c r="R64" s="6"/>
    </row>
    <row r="65" spans="1:18" s="4" customFormat="1" ht="20.100000000000001" customHeight="1" x14ac:dyDescent="0.25">
      <c r="A65" s="29">
        <v>19</v>
      </c>
      <c r="B65" s="2"/>
      <c r="C65" s="155"/>
      <c r="D65" s="155"/>
      <c r="E65" s="59"/>
      <c r="F65" s="156"/>
      <c r="G65" s="156"/>
      <c r="H65" s="156"/>
      <c r="L65" s="6"/>
      <c r="N65" s="6"/>
      <c r="R65" s="6"/>
    </row>
    <row r="66" spans="1:18" s="4" customFormat="1" ht="20.100000000000001" customHeight="1" x14ac:dyDescent="0.25">
      <c r="A66" s="29">
        <v>20</v>
      </c>
      <c r="B66" s="2"/>
      <c r="C66" s="155"/>
      <c r="D66" s="155"/>
      <c r="E66" s="59"/>
      <c r="F66" s="160"/>
      <c r="G66" s="160"/>
      <c r="H66" s="160"/>
      <c r="L66" s="6"/>
      <c r="N66" s="6"/>
      <c r="R66" s="6"/>
    </row>
    <row r="67" spans="1:18" s="4" customFormat="1" ht="3.95" customHeight="1" x14ac:dyDescent="0.25">
      <c r="A67" s="161"/>
      <c r="B67" s="162"/>
      <c r="C67" s="162"/>
      <c r="D67" s="163"/>
      <c r="E67" s="60"/>
      <c r="F67" s="60"/>
      <c r="G67" s="60"/>
      <c r="H67" s="61"/>
      <c r="L67" s="6"/>
      <c r="N67" s="6"/>
      <c r="R67" s="6"/>
    </row>
    <row r="68" spans="1:18" s="4" customFormat="1" ht="20.100000000000001" customHeight="1" x14ac:dyDescent="0.25">
      <c r="A68" s="52" t="s">
        <v>28</v>
      </c>
      <c r="B68" s="53">
        <f>SUM(B47:B66)</f>
        <v>0</v>
      </c>
      <c r="C68" s="159"/>
      <c r="D68" s="159"/>
      <c r="E68" s="62"/>
      <c r="L68" s="6"/>
      <c r="N68" s="6"/>
      <c r="R68" s="6"/>
    </row>
    <row r="69" spans="1:18" s="4" customFormat="1" ht="20.100000000000001" customHeight="1" x14ac:dyDescent="0.25">
      <c r="A69" s="44"/>
      <c r="B69" s="44"/>
      <c r="C69" s="44"/>
      <c r="D69" s="44"/>
      <c r="E69" s="44"/>
      <c r="F69" s="44"/>
      <c r="G69" s="44"/>
      <c r="H69" s="44"/>
      <c r="L69" s="6"/>
      <c r="N69" s="6"/>
      <c r="R69" s="6"/>
    </row>
    <row r="70" spans="1:18" s="4" customFormat="1" ht="15" x14ac:dyDescent="0.25">
      <c r="A70" s="54"/>
      <c r="L70" s="6"/>
      <c r="N70" s="6"/>
      <c r="R70" s="6"/>
    </row>
    <row r="71" spans="1:18" s="4" customFormat="1" ht="15.75" x14ac:dyDescent="0.25">
      <c r="A71" s="23"/>
      <c r="H71" s="50"/>
      <c r="L71" s="6"/>
      <c r="N71" s="6"/>
      <c r="R71" s="6"/>
    </row>
    <row r="72" spans="1:18" s="4" customFormat="1" ht="15.75" x14ac:dyDescent="0.25">
      <c r="A72" s="55"/>
      <c r="H72" s="51"/>
      <c r="L72" s="6"/>
      <c r="N72" s="6"/>
      <c r="R72" s="6"/>
    </row>
    <row r="73" spans="1:18" s="4" customFormat="1" ht="15" x14ac:dyDescent="0.25">
      <c r="L73" s="6"/>
      <c r="N73" s="6"/>
      <c r="R73" s="6"/>
    </row>
    <row r="74" spans="1:18" s="4" customFormat="1" ht="15" x14ac:dyDescent="0.25">
      <c r="L74" s="6"/>
      <c r="N74" s="6"/>
      <c r="R74" s="6"/>
    </row>
    <row r="75" spans="1:18" s="4" customFormat="1" ht="15" x14ac:dyDescent="0.25">
      <c r="L75" s="6"/>
      <c r="N75" s="6"/>
      <c r="R75" s="6"/>
    </row>
    <row r="76" spans="1:18" s="4" customFormat="1" ht="15" x14ac:dyDescent="0.25">
      <c r="L76" s="6"/>
      <c r="N76" s="6"/>
      <c r="R76" s="6"/>
    </row>
    <row r="77" spans="1:18" s="4" customFormat="1" ht="15" x14ac:dyDescent="0.25">
      <c r="L77" s="6"/>
      <c r="N77" s="6"/>
      <c r="R77" s="6"/>
    </row>
    <row r="78" spans="1:18" s="4" customFormat="1" ht="15" x14ac:dyDescent="0.25">
      <c r="L78" s="6"/>
      <c r="N78" s="6"/>
      <c r="R78" s="6"/>
    </row>
    <row r="79" spans="1:18" s="4" customFormat="1" ht="15" x14ac:dyDescent="0.25">
      <c r="L79" s="6"/>
      <c r="N79" s="6"/>
      <c r="R79" s="6"/>
    </row>
    <row r="80" spans="1:18" s="4" customFormat="1" ht="15" x14ac:dyDescent="0.25">
      <c r="L80" s="6"/>
      <c r="N80" s="6"/>
      <c r="R80" s="6"/>
    </row>
    <row r="81" spans="12:18" s="4" customFormat="1" ht="15" x14ac:dyDescent="0.25">
      <c r="L81" s="6"/>
      <c r="N81" s="6"/>
      <c r="R81" s="6"/>
    </row>
    <row r="82" spans="12:18" s="4" customFormat="1" ht="15" x14ac:dyDescent="0.25">
      <c r="L82" s="6"/>
      <c r="N82" s="6"/>
      <c r="R82" s="6"/>
    </row>
    <row r="83" spans="12:18" s="4" customFormat="1" ht="15" x14ac:dyDescent="0.25">
      <c r="L83" s="6"/>
      <c r="N83" s="6"/>
      <c r="R83" s="6"/>
    </row>
    <row r="84" spans="12:18" s="4" customFormat="1" ht="15" x14ac:dyDescent="0.25">
      <c r="L84" s="6"/>
      <c r="N84" s="6"/>
      <c r="R84" s="6"/>
    </row>
    <row r="85" spans="12:18" s="4" customFormat="1" ht="15" x14ac:dyDescent="0.25">
      <c r="L85" s="6"/>
      <c r="N85" s="6"/>
      <c r="R85" s="6"/>
    </row>
    <row r="86" spans="12:18" s="4" customFormat="1" ht="15" x14ac:dyDescent="0.25">
      <c r="L86" s="6"/>
      <c r="N86" s="6"/>
      <c r="R86" s="6"/>
    </row>
    <row r="87" spans="12:18" s="4" customFormat="1" ht="15" x14ac:dyDescent="0.25">
      <c r="L87" s="6"/>
      <c r="N87" s="6"/>
      <c r="R87" s="6"/>
    </row>
    <row r="88" spans="12:18" s="4" customFormat="1" ht="15" x14ac:dyDescent="0.25">
      <c r="L88" s="6"/>
      <c r="N88" s="6"/>
      <c r="R88" s="6"/>
    </row>
    <row r="89" spans="12:18" s="4" customFormat="1" ht="15" x14ac:dyDescent="0.25">
      <c r="L89" s="6"/>
      <c r="N89" s="6"/>
      <c r="R89" s="6"/>
    </row>
    <row r="90" spans="12:18" s="4" customFormat="1" ht="15" x14ac:dyDescent="0.25">
      <c r="L90" s="6"/>
      <c r="N90" s="6"/>
      <c r="R90" s="6"/>
    </row>
    <row r="91" spans="12:18" s="4" customFormat="1" ht="15" x14ac:dyDescent="0.25">
      <c r="L91" s="6"/>
      <c r="N91" s="6"/>
      <c r="R91" s="6"/>
    </row>
    <row r="92" spans="12:18" s="4" customFormat="1" ht="15" x14ac:dyDescent="0.25">
      <c r="L92" s="6"/>
      <c r="N92" s="6"/>
      <c r="R92" s="6"/>
    </row>
    <row r="93" spans="12:18" s="4" customFormat="1" ht="15" x14ac:dyDescent="0.25">
      <c r="L93" s="6"/>
      <c r="N93" s="6"/>
      <c r="R93" s="6"/>
    </row>
    <row r="94" spans="12:18" s="4" customFormat="1" ht="15" x14ac:dyDescent="0.25">
      <c r="L94" s="6"/>
      <c r="N94" s="6"/>
      <c r="R94" s="6"/>
    </row>
    <row r="95" spans="12:18" s="4" customFormat="1" ht="15" x14ac:dyDescent="0.25">
      <c r="L95" s="6"/>
      <c r="N95" s="6"/>
      <c r="R95" s="6"/>
    </row>
    <row r="96" spans="12:18" s="4" customFormat="1" ht="15" x14ac:dyDescent="0.25">
      <c r="L96" s="6"/>
      <c r="N96" s="6"/>
      <c r="R96" s="6"/>
    </row>
    <row r="97" spans="12:18" s="4" customFormat="1" ht="15" x14ac:dyDescent="0.25">
      <c r="L97" s="6"/>
      <c r="N97" s="6"/>
      <c r="R97" s="6"/>
    </row>
    <row r="98" spans="12:18" s="4" customFormat="1" ht="15" x14ac:dyDescent="0.25">
      <c r="L98" s="6"/>
      <c r="N98" s="6"/>
      <c r="R98" s="6"/>
    </row>
    <row r="99" spans="12:18" s="4" customFormat="1" ht="15" x14ac:dyDescent="0.25">
      <c r="L99" s="6"/>
      <c r="N99" s="6"/>
      <c r="R99" s="6"/>
    </row>
    <row r="100" spans="12:18" s="4" customFormat="1" ht="15" x14ac:dyDescent="0.25">
      <c r="L100" s="6"/>
      <c r="N100" s="6"/>
      <c r="R100" s="6"/>
    </row>
    <row r="101" spans="12:18" s="4" customFormat="1" ht="15" x14ac:dyDescent="0.25">
      <c r="L101" s="6"/>
      <c r="N101" s="6"/>
      <c r="R101" s="6"/>
    </row>
    <row r="102" spans="12:18" s="4" customFormat="1" ht="15" x14ac:dyDescent="0.25">
      <c r="L102" s="6"/>
      <c r="N102" s="6"/>
      <c r="R102" s="6"/>
    </row>
    <row r="103" spans="12:18" s="4" customFormat="1" ht="15" x14ac:dyDescent="0.25">
      <c r="L103" s="6"/>
      <c r="N103" s="6"/>
      <c r="R103" s="6"/>
    </row>
    <row r="104" spans="12:18" s="4" customFormat="1" ht="15" x14ac:dyDescent="0.25">
      <c r="L104" s="6"/>
      <c r="N104" s="6"/>
      <c r="R104" s="6"/>
    </row>
    <row r="105" spans="12:18" s="4" customFormat="1" ht="15" x14ac:dyDescent="0.25"/>
    <row r="106" spans="12:18" s="4" customFormat="1" ht="15" x14ac:dyDescent="0.25"/>
    <row r="107" spans="12:18" s="4" customFormat="1" ht="15" x14ac:dyDescent="0.25"/>
  </sheetData>
  <sheetProtection algorithmName="SHA-512" hashValue="z2Z1DV1OXHatjcy+aRPFuU2TvfGZJbEbKMHsY6+jMMgxa7FTtOveR0vHEWcWCW4s3IUZAn6CbAGMHYe5Tp9Opg==" saltValue="K8SLQHgk/Um2JKYAZ5ULxQ==" spinCount="100000" sheet="1" formatColumns="0" formatRows="0" selectLockedCells="1" autoFilter="0"/>
  <mergeCells count="101">
    <mergeCell ref="C65:D65"/>
    <mergeCell ref="F65:H65"/>
    <mergeCell ref="C66:D66"/>
    <mergeCell ref="F66:H66"/>
    <mergeCell ref="A67:D67"/>
    <mergeCell ref="C68:D68"/>
    <mergeCell ref="C62:D62"/>
    <mergeCell ref="F62:H62"/>
    <mergeCell ref="C63:D63"/>
    <mergeCell ref="F63:H63"/>
    <mergeCell ref="C64:D64"/>
    <mergeCell ref="F64:H64"/>
    <mergeCell ref="C59:D59"/>
    <mergeCell ref="F59:H59"/>
    <mergeCell ref="C60:D60"/>
    <mergeCell ref="F60:H60"/>
    <mergeCell ref="C61:D61"/>
    <mergeCell ref="F61:H61"/>
    <mergeCell ref="C56:D56"/>
    <mergeCell ref="F56:H56"/>
    <mergeCell ref="C57:D57"/>
    <mergeCell ref="F57:H57"/>
    <mergeCell ref="C58:D58"/>
    <mergeCell ref="F58:H58"/>
    <mergeCell ref="C53:D53"/>
    <mergeCell ref="F53:H53"/>
    <mergeCell ref="C54:D54"/>
    <mergeCell ref="F54:H54"/>
    <mergeCell ref="C55:D55"/>
    <mergeCell ref="F55:H55"/>
    <mergeCell ref="C50:D50"/>
    <mergeCell ref="F50:H50"/>
    <mergeCell ref="C51:D51"/>
    <mergeCell ref="F51:H51"/>
    <mergeCell ref="C52:D52"/>
    <mergeCell ref="F52:H52"/>
    <mergeCell ref="C47:D47"/>
    <mergeCell ref="F47:H47"/>
    <mergeCell ref="C48:D48"/>
    <mergeCell ref="F48:H48"/>
    <mergeCell ref="C49:D49"/>
    <mergeCell ref="F49:H49"/>
    <mergeCell ref="B41:C41"/>
    <mergeCell ref="A43:C43"/>
    <mergeCell ref="A45:D45"/>
    <mergeCell ref="E45:H45"/>
    <mergeCell ref="C46:D46"/>
    <mergeCell ref="F46:H46"/>
    <mergeCell ref="B35:C35"/>
    <mergeCell ref="B36:C36"/>
    <mergeCell ref="B37:C37"/>
    <mergeCell ref="B38:C38"/>
    <mergeCell ref="B39:C39"/>
    <mergeCell ref="B40:C40"/>
    <mergeCell ref="B29:C29"/>
    <mergeCell ref="B30:C30"/>
    <mergeCell ref="B31:C31"/>
    <mergeCell ref="B32:C32"/>
    <mergeCell ref="B33:C33"/>
    <mergeCell ref="B34:C34"/>
    <mergeCell ref="B23:C23"/>
    <mergeCell ref="B24:C24"/>
    <mergeCell ref="B25:C25"/>
    <mergeCell ref="B26:C26"/>
    <mergeCell ref="A27:H27"/>
    <mergeCell ref="B28:C28"/>
    <mergeCell ref="B17:C17"/>
    <mergeCell ref="B18:C18"/>
    <mergeCell ref="B19:C19"/>
    <mergeCell ref="B20:C20"/>
    <mergeCell ref="B21:C21"/>
    <mergeCell ref="B22:C22"/>
    <mergeCell ref="B15:C15"/>
    <mergeCell ref="B16:C16"/>
    <mergeCell ref="C9:D9"/>
    <mergeCell ref="A10:B10"/>
    <mergeCell ref="C10:D10"/>
    <mergeCell ref="F10:H10"/>
    <mergeCell ref="A11:B11"/>
    <mergeCell ref="C11:D11"/>
    <mergeCell ref="F11:H11"/>
    <mergeCell ref="A8:B8"/>
    <mergeCell ref="C8:D8"/>
    <mergeCell ref="E8:E9"/>
    <mergeCell ref="F8:H9"/>
    <mergeCell ref="A9:B9"/>
    <mergeCell ref="A12:H12"/>
    <mergeCell ref="AF12:AG12"/>
    <mergeCell ref="B13:C13"/>
    <mergeCell ref="B14:C14"/>
    <mergeCell ref="F1:H1"/>
    <mergeCell ref="F2:H2"/>
    <mergeCell ref="F3:H3"/>
    <mergeCell ref="C5:F5"/>
    <mergeCell ref="G5:H5"/>
    <mergeCell ref="F4:H4"/>
    <mergeCell ref="A6:D6"/>
    <mergeCell ref="E6:H6"/>
    <mergeCell ref="A7:B7"/>
    <mergeCell ref="C7:D7"/>
    <mergeCell ref="E7:H7"/>
  </mergeCells>
  <conditionalFormatting sqref="A10:A11 B47:C47 B48:B66">
    <cfRule type="cellIs" priority="24" stopIfTrue="1" operator="notEqual">
      <formula>0</formula>
    </cfRule>
  </conditionalFormatting>
  <conditionalFormatting sqref="A10:A11 B47:C47 B48:B66">
    <cfRule type="cellIs" dxfId="207" priority="23" stopIfTrue="1" operator="equal">
      <formula>0</formula>
    </cfRule>
  </conditionalFormatting>
  <conditionalFormatting sqref="A10:A11">
    <cfRule type="cellIs" dxfId="206" priority="22" operator="equal">
      <formula>#REF!</formula>
    </cfRule>
  </conditionalFormatting>
  <conditionalFormatting sqref="G5">
    <cfRule type="cellIs" dxfId="205" priority="21" stopIfTrue="1" operator="equal">
      <formula>0</formula>
    </cfRule>
  </conditionalFormatting>
  <conditionalFormatting sqref="C7">
    <cfRule type="cellIs" dxfId="204" priority="18" stopIfTrue="1" operator="equal">
      <formula>0</formula>
    </cfRule>
  </conditionalFormatting>
  <conditionalFormatting sqref="C8:C9">
    <cfRule type="cellIs" dxfId="203" priority="17" stopIfTrue="1" operator="equal">
      <formula>0</formula>
    </cfRule>
  </conditionalFormatting>
  <conditionalFormatting sqref="C48:C66">
    <cfRule type="cellIs" priority="20" stopIfTrue="1" operator="notEqual">
      <formula>0</formula>
    </cfRule>
  </conditionalFormatting>
  <conditionalFormatting sqref="C48:C66">
    <cfRule type="cellIs" dxfId="202" priority="19" stopIfTrue="1" operator="equal">
      <formula>0</formula>
    </cfRule>
  </conditionalFormatting>
  <conditionalFormatting sqref="D14">
    <cfRule type="cellIs" priority="16" stopIfTrue="1" operator="notEqual">
      <formula>0</formula>
    </cfRule>
  </conditionalFormatting>
  <conditionalFormatting sqref="D14">
    <cfRule type="cellIs" dxfId="201" priority="15" stopIfTrue="1" operator="equal">
      <formula>0</formula>
    </cfRule>
  </conditionalFormatting>
  <conditionalFormatting sqref="D15:F25">
    <cfRule type="cellIs" priority="14" stopIfTrue="1" operator="notEqual">
      <formula>0</formula>
    </cfRule>
  </conditionalFormatting>
  <conditionalFormatting sqref="D15:F25">
    <cfRule type="cellIs" dxfId="200" priority="13" stopIfTrue="1" operator="equal">
      <formula>0</formula>
    </cfRule>
  </conditionalFormatting>
  <conditionalFormatting sqref="E14:F14">
    <cfRule type="cellIs" priority="12" stopIfTrue="1" operator="notEqual">
      <formula>0</formula>
    </cfRule>
  </conditionalFormatting>
  <conditionalFormatting sqref="E14:F14">
    <cfRule type="cellIs" dxfId="199" priority="11" stopIfTrue="1" operator="equal">
      <formula>0</formula>
    </cfRule>
  </conditionalFormatting>
  <conditionalFormatting sqref="D29">
    <cfRule type="cellIs" priority="10" stopIfTrue="1" operator="notEqual">
      <formula>0</formula>
    </cfRule>
  </conditionalFormatting>
  <conditionalFormatting sqref="D29">
    <cfRule type="cellIs" dxfId="198" priority="9" stopIfTrue="1" operator="equal">
      <formula>0</formula>
    </cfRule>
  </conditionalFormatting>
  <conditionalFormatting sqref="D30:F40">
    <cfRule type="cellIs" priority="8" stopIfTrue="1" operator="notEqual">
      <formula>0</formula>
    </cfRule>
  </conditionalFormatting>
  <conditionalFormatting sqref="D30:F40">
    <cfRule type="cellIs" dxfId="197" priority="7" stopIfTrue="1" operator="equal">
      <formula>""</formula>
    </cfRule>
  </conditionalFormatting>
  <conditionalFormatting sqref="E29:F29">
    <cfRule type="cellIs" priority="6" stopIfTrue="1" operator="notEqual">
      <formula>0</formula>
    </cfRule>
  </conditionalFormatting>
  <conditionalFormatting sqref="E29:F29">
    <cfRule type="cellIs" dxfId="196" priority="5" stopIfTrue="1" operator="equal">
      <formula>0</formula>
    </cfRule>
  </conditionalFormatting>
  <conditionalFormatting sqref="F4">
    <cfRule type="cellIs" dxfId="195" priority="2" stopIfTrue="1" operator="equal">
      <formula>0</formula>
    </cfRule>
  </conditionalFormatting>
  <dataValidations disablePrompts="1" count="1">
    <dataValidation type="list" allowBlank="1" showInputMessage="1" showErrorMessage="1" sqref="C7:D7" xr:uid="{545EBF85-B994-4DD5-9753-7CA3739168B9}">
      <formula1>"1,2,3,4,5,6,7,8,9,10"</formula1>
    </dataValidation>
  </dataValidations>
  <hyperlinks>
    <hyperlink ref="AF4" location="Instructions!A8" display="Instructions" xr:uid="{6CB987EE-DF67-4B7A-88E7-F8499E5FC5CA}"/>
  </hyperlinks>
  <printOptions horizontalCentered="1"/>
  <pageMargins left="0.25" right="0.25" top="0.75" bottom="0.75" header="0.3" footer="0.3"/>
  <pageSetup scale="18"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9A0F1-1E70-4EB2-8F5F-03713335C8FC}">
  <sheetPr>
    <tabColor theme="8" tint="0.59999389629810485"/>
    <pageSetUpPr fitToPage="1"/>
  </sheetPr>
  <dimension ref="A1:BE107"/>
  <sheetViews>
    <sheetView showGridLines="0" zoomScale="75" zoomScaleNormal="75" zoomScaleSheetLayoutView="70" workbookViewId="0">
      <selection activeCell="F4" sqref="F4:H4"/>
    </sheetView>
  </sheetViews>
  <sheetFormatPr defaultColWidth="9.140625" defaultRowHeight="14.25" x14ac:dyDescent="0.25"/>
  <cols>
    <col min="1" max="1" width="14.7109375" style="14" customWidth="1"/>
    <col min="2" max="2" width="19.7109375" style="14" customWidth="1"/>
    <col min="3" max="3" width="29.7109375" style="14" customWidth="1"/>
    <col min="4" max="4" width="23.7109375" style="14" customWidth="1"/>
    <col min="5" max="5" width="25.5703125" style="14" customWidth="1"/>
    <col min="6" max="6" width="23.85546875" style="14" customWidth="1"/>
    <col min="7" max="7" width="23.7109375" style="14" customWidth="1"/>
    <col min="8" max="8" width="18.85546875" style="14" customWidth="1"/>
    <col min="9" max="9" width="9.140625" style="14" customWidth="1"/>
    <col min="10" max="10" width="17.7109375" style="14" customWidth="1"/>
    <col min="11" max="11" width="33.28515625" style="14" customWidth="1"/>
    <col min="12" max="12" width="15.85546875" style="14" customWidth="1"/>
    <col min="13" max="13" width="15.7109375" style="14" customWidth="1"/>
    <col min="14" max="14" width="15.85546875" style="14" customWidth="1"/>
    <col min="15" max="15" width="10.7109375" style="14" customWidth="1"/>
    <col min="16" max="16" width="15.85546875" style="14" customWidth="1"/>
    <col min="17" max="17" width="30.28515625" style="14" customWidth="1"/>
    <col min="18" max="18" width="13.5703125" style="14" customWidth="1"/>
    <col min="19" max="19" width="10.7109375" style="14" customWidth="1"/>
    <col min="20" max="20" width="10.5703125" style="14" customWidth="1"/>
    <col min="21" max="22" width="10.7109375" style="14" customWidth="1"/>
    <col min="23" max="23" width="19.28515625" style="14" customWidth="1"/>
    <col min="24" max="24" width="10.7109375" style="14" customWidth="1"/>
    <col min="25" max="31" width="9.140625" style="14" customWidth="1"/>
    <col min="32" max="32" width="20.42578125" style="14" bestFit="1" customWidth="1"/>
    <col min="33" max="33" width="21.28515625" style="14" customWidth="1"/>
    <col min="34" max="16384" width="9.140625" style="14"/>
  </cols>
  <sheetData>
    <row r="1" spans="1:57" ht="27" customHeight="1" x14ac:dyDescent="0.25">
      <c r="E1" s="5" t="s">
        <v>9</v>
      </c>
      <c r="F1" s="164" t="str">
        <f>IF(('Contract Roll-up'!F1)="","",'Contract Roll-up'!F1)</f>
        <v/>
      </c>
      <c r="G1" s="165"/>
      <c r="H1" s="166"/>
    </row>
    <row r="2" spans="1:57" ht="27" customHeight="1" x14ac:dyDescent="0.25">
      <c r="E2" s="5" t="s">
        <v>10</v>
      </c>
      <c r="F2" s="164" t="str">
        <f>IF(('Contract Roll-up'!F2)="","",'Contract Roll-up'!F2)</f>
        <v/>
      </c>
      <c r="G2" s="165"/>
      <c r="H2" s="166"/>
    </row>
    <row r="3" spans="1:57" ht="27" customHeight="1" x14ac:dyDescent="0.25">
      <c r="E3" s="5" t="s">
        <v>11</v>
      </c>
      <c r="F3" s="164" t="str">
        <f>IF(('Contract Roll-up'!F3)="","",'Contract Roll-up'!F3)</f>
        <v/>
      </c>
      <c r="G3" s="165"/>
      <c r="H3" s="166"/>
      <c r="J3" s="9"/>
      <c r="K3" s="10" t="s">
        <v>41</v>
      </c>
    </row>
    <row r="4" spans="1:57" s="4" customFormat="1" ht="27" customHeight="1" x14ac:dyDescent="0.25">
      <c r="C4" s="11" t="s">
        <v>8</v>
      </c>
      <c r="D4" s="72" t="str">
        <f>IF(('Contract Roll-up'!D4)="","",'Contract Roll-up'!D4)</f>
        <v/>
      </c>
      <c r="E4" s="5" t="s">
        <v>52</v>
      </c>
      <c r="F4" s="102"/>
      <c r="G4" s="103"/>
      <c r="H4" s="104"/>
      <c r="L4" s="6"/>
      <c r="N4" s="6"/>
      <c r="R4" s="6"/>
      <c r="AA4" s="4">
        <v>4</v>
      </c>
      <c r="AF4" s="12" t="s">
        <v>0</v>
      </c>
      <c r="AG4" s="8" t="s">
        <v>1</v>
      </c>
    </row>
    <row r="5" spans="1:57" s="4" customFormat="1" ht="27" customHeight="1" x14ac:dyDescent="0.25">
      <c r="A5" s="13"/>
      <c r="C5" s="135" t="s">
        <v>29</v>
      </c>
      <c r="D5" s="136"/>
      <c r="E5" s="136"/>
      <c r="F5" s="136"/>
      <c r="G5" s="150"/>
      <c r="H5" s="150"/>
      <c r="L5" s="6"/>
      <c r="N5" s="6"/>
      <c r="R5" s="6"/>
      <c r="AA5" s="4">
        <v>5</v>
      </c>
    </row>
    <row r="6" spans="1:57" ht="21.95" customHeight="1" x14ac:dyDescent="0.25">
      <c r="A6" s="132" t="s">
        <v>30</v>
      </c>
      <c r="B6" s="133"/>
      <c r="C6" s="133"/>
      <c r="D6" s="134"/>
      <c r="E6" s="129" t="str">
        <f>IF('Contract Roll-up'!D3="HUB","Work Authorization HUB Status","Work Authorization DBE Status")</f>
        <v>Work Authorization DBE Status</v>
      </c>
      <c r="F6" s="130"/>
      <c r="G6" s="130"/>
      <c r="H6" s="131"/>
      <c r="J6" s="4"/>
      <c r="K6" s="15"/>
      <c r="L6" s="15"/>
      <c r="M6" s="15"/>
      <c r="N6" s="15"/>
      <c r="O6" s="15"/>
      <c r="P6" s="15"/>
      <c r="Q6" s="15"/>
      <c r="R6" s="15"/>
      <c r="S6" s="15"/>
      <c r="T6" s="15"/>
      <c r="U6" s="15"/>
      <c r="V6" s="15"/>
    </row>
    <row r="7" spans="1:57" s="4" customFormat="1" ht="19.5" customHeight="1" x14ac:dyDescent="0.25">
      <c r="A7" s="114" t="s">
        <v>31</v>
      </c>
      <c r="B7" s="115"/>
      <c r="C7" s="151">
        <v>6</v>
      </c>
      <c r="D7" s="152"/>
      <c r="E7" s="126" t="s">
        <v>35</v>
      </c>
      <c r="F7" s="127"/>
      <c r="G7" s="127"/>
      <c r="H7" s="128"/>
      <c r="L7" s="6"/>
      <c r="N7" s="6"/>
      <c r="R7" s="6"/>
      <c r="AA7" s="4" t="s">
        <v>2</v>
      </c>
    </row>
    <row r="8" spans="1:57" s="4" customFormat="1" ht="20.25" customHeight="1" x14ac:dyDescent="0.25">
      <c r="A8" s="110" t="s">
        <v>32</v>
      </c>
      <c r="B8" s="111"/>
      <c r="C8" s="99"/>
      <c r="D8" s="101"/>
      <c r="E8" s="167" t="str">
        <f>IF('Contract Roll-up'!D3="HUB","Total HUB Amount 
       Committed","Total DBE Amount 
       Committed")</f>
        <v>Total DBE Amount 
       Committed</v>
      </c>
      <c r="F8" s="169" t="str">
        <f>IF(D26=0,"",D26)</f>
        <v/>
      </c>
      <c r="G8" s="170"/>
      <c r="H8" s="171"/>
      <c r="L8" s="6"/>
      <c r="N8" s="6"/>
      <c r="R8" s="6"/>
      <c r="AA8" s="4" t="s">
        <v>3</v>
      </c>
    </row>
    <row r="9" spans="1:57" s="4" customFormat="1" ht="20.100000000000001" customHeight="1" x14ac:dyDescent="0.25">
      <c r="A9" s="110" t="s">
        <v>33</v>
      </c>
      <c r="B9" s="111"/>
      <c r="C9" s="116"/>
      <c r="D9" s="117"/>
      <c r="E9" s="168"/>
      <c r="F9" s="172"/>
      <c r="G9" s="173"/>
      <c r="H9" s="174"/>
      <c r="L9" s="6"/>
      <c r="N9" s="6"/>
      <c r="R9" s="6"/>
      <c r="AA9" s="4" t="s">
        <v>4</v>
      </c>
    </row>
    <row r="10" spans="1:57" s="4" customFormat="1" ht="30" customHeight="1" x14ac:dyDescent="0.25">
      <c r="A10" s="125" t="s">
        <v>34</v>
      </c>
      <c r="B10" s="125"/>
      <c r="C10" s="97">
        <f>B68</f>
        <v>0</v>
      </c>
      <c r="D10" s="98"/>
      <c r="E10" s="16" t="str">
        <f>IF('Contract Roll-up'!D3="HUB","HUB % Committed 
        to Date","DBE % Committed 
        to Date")</f>
        <v>DBE % Committed 
        to Date</v>
      </c>
      <c r="F10" s="149" t="str">
        <f>IF(C9="","",D26/C11)</f>
        <v/>
      </c>
      <c r="G10" s="149"/>
      <c r="H10" s="149"/>
      <c r="L10" s="6"/>
      <c r="N10" s="6"/>
      <c r="R10" s="6"/>
      <c r="AA10" s="4" t="s">
        <v>5</v>
      </c>
    </row>
    <row r="11" spans="1:57" s="4" customFormat="1" ht="19.5" customHeight="1" x14ac:dyDescent="0.2">
      <c r="A11" s="96" t="s">
        <v>51</v>
      </c>
      <c r="B11" s="96"/>
      <c r="C11" s="97">
        <f>C9+C10</f>
        <v>0</v>
      </c>
      <c r="D11" s="98"/>
      <c r="E11" s="16" t="str">
        <f>IF('Contract Roll-up'!D3="HUB","HUB % Paid to Date","DBE % Paid to Date")</f>
        <v>DBE % Paid to Date</v>
      </c>
      <c r="F11" s="149" t="str">
        <f>IF(C9="","",G26/C11)</f>
        <v/>
      </c>
      <c r="G11" s="149"/>
      <c r="H11" s="149"/>
      <c r="I11" s="17"/>
      <c r="J11" s="18"/>
      <c r="K11" s="18"/>
      <c r="L11" s="19"/>
      <c r="M11" s="18"/>
      <c r="N11" s="19"/>
      <c r="O11" s="18"/>
      <c r="P11" s="18"/>
      <c r="Q11" s="18"/>
      <c r="R11" s="19"/>
      <c r="S11" s="18"/>
      <c r="T11" s="18"/>
      <c r="U11" s="18"/>
      <c r="V11" s="18"/>
      <c r="W11" s="18"/>
      <c r="X11" s="18"/>
      <c r="Y11" s="18"/>
      <c r="Z11" s="18"/>
      <c r="AA11" s="18"/>
      <c r="AB11" s="18"/>
      <c r="AC11" s="18"/>
      <c r="AD11" s="18"/>
      <c r="AE11" s="18"/>
      <c r="AF11" s="18"/>
      <c r="AG11" s="18"/>
      <c r="AH11" s="18"/>
      <c r="AI11" s="18"/>
      <c r="AJ11" s="18"/>
      <c r="AK11" s="18"/>
    </row>
    <row r="12" spans="1:57" s="20" customFormat="1" ht="21.95" customHeight="1" thickBot="1" x14ac:dyDescent="0.3">
      <c r="A12" s="132" t="s">
        <v>36</v>
      </c>
      <c r="B12" s="133"/>
      <c r="C12" s="133"/>
      <c r="D12" s="133"/>
      <c r="E12" s="133"/>
      <c r="F12" s="133"/>
      <c r="G12" s="133"/>
      <c r="H12" s="134"/>
      <c r="L12" s="21"/>
      <c r="N12" s="21"/>
      <c r="R12" s="21"/>
      <c r="AF12" s="153"/>
      <c r="AG12" s="154"/>
    </row>
    <row r="13" spans="1:57" s="4" customFormat="1" ht="63" customHeight="1" thickBot="1" x14ac:dyDescent="0.3">
      <c r="A13" s="22" t="s">
        <v>6</v>
      </c>
      <c r="B13" s="137" t="str">
        <f>'Contract Roll-up'!B13</f>
        <v>Subproviders Name: DBE only 
(Enter Alphabetically)</v>
      </c>
      <c r="C13" s="138"/>
      <c r="D13" s="22" t="s">
        <v>38</v>
      </c>
      <c r="E13" s="22" t="s">
        <v>21</v>
      </c>
      <c r="F13" s="22" t="s">
        <v>13</v>
      </c>
      <c r="G13" s="22" t="s">
        <v>22</v>
      </c>
      <c r="H13" s="22" t="s">
        <v>12</v>
      </c>
      <c r="J13" s="23"/>
      <c r="K13" s="24"/>
      <c r="L13" s="25"/>
      <c r="M13" s="24"/>
      <c r="N13" s="24"/>
      <c r="O13" s="24"/>
      <c r="P13" s="24"/>
      <c r="Q13" s="23"/>
      <c r="R13" s="26"/>
      <c r="S13" s="24"/>
      <c r="T13" s="24"/>
      <c r="U13" s="24"/>
      <c r="V13" s="24"/>
      <c r="W13" s="24"/>
      <c r="X13" s="24"/>
      <c r="AF13" s="27"/>
      <c r="AG13" s="28"/>
    </row>
    <row r="14" spans="1:57" s="4" customFormat="1" ht="20.100000000000001" customHeight="1" x14ac:dyDescent="0.25">
      <c r="A14" s="29">
        <v>1</v>
      </c>
      <c r="B14" s="107" t="str">
        <f>IF(('Contract Roll-up'!B14)="","",'Contract Roll-up'!B14)</f>
        <v/>
      </c>
      <c r="C14" s="109"/>
      <c r="D14" s="3"/>
      <c r="E14" s="3"/>
      <c r="F14" s="3"/>
      <c r="G14" s="49">
        <f>E14+F14</f>
        <v>0</v>
      </c>
      <c r="H14" s="31" t="str">
        <f t="shared" ref="H14:H26" si="0">IF(G14="","",IF(G14=0,"",G14/D14))</f>
        <v/>
      </c>
      <c r="I14" s="32"/>
      <c r="J14" s="33"/>
      <c r="K14" s="33"/>
      <c r="L14" s="34"/>
      <c r="M14" s="33"/>
      <c r="N14" s="33"/>
      <c r="O14" s="32"/>
      <c r="P14" s="33"/>
      <c r="R14" s="6"/>
      <c r="S14" s="33"/>
      <c r="T14" s="32"/>
      <c r="U14" s="33"/>
      <c r="V14" s="33"/>
      <c r="W14" s="32"/>
      <c r="X14" s="32"/>
      <c r="Y14" s="32"/>
      <c r="Z14" s="32"/>
      <c r="AA14" s="32"/>
      <c r="AB14" s="32"/>
      <c r="AC14" s="32"/>
      <c r="AD14" s="32"/>
      <c r="AE14" s="32"/>
      <c r="AF14" s="35"/>
      <c r="AG14" s="36"/>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row>
    <row r="15" spans="1:57" s="4" customFormat="1" ht="20.100000000000001" customHeight="1" x14ac:dyDescent="0.25">
      <c r="A15" s="29">
        <v>2</v>
      </c>
      <c r="B15" s="107" t="str">
        <f>IF(('Contract Roll-up'!B15)="","",'Contract Roll-up'!B15)</f>
        <v/>
      </c>
      <c r="C15" s="109"/>
      <c r="D15" s="3"/>
      <c r="E15" s="3"/>
      <c r="F15" s="3"/>
      <c r="G15" s="49">
        <f t="shared" ref="G15:G25" si="1">E15+F15</f>
        <v>0</v>
      </c>
      <c r="H15" s="31" t="str">
        <f t="shared" si="0"/>
        <v/>
      </c>
      <c r="I15" s="32"/>
      <c r="J15" s="33"/>
      <c r="K15" s="33"/>
      <c r="L15" s="34"/>
      <c r="M15" s="33"/>
      <c r="N15" s="33"/>
      <c r="O15" s="32"/>
      <c r="P15" s="33"/>
      <c r="R15" s="6"/>
      <c r="S15" s="33"/>
      <c r="T15" s="32"/>
      <c r="U15" s="33"/>
      <c r="V15" s="33"/>
      <c r="W15" s="32"/>
      <c r="X15" s="32"/>
      <c r="Y15" s="32"/>
      <c r="Z15" s="32"/>
      <c r="AA15" s="32"/>
      <c r="AB15" s="32"/>
      <c r="AC15" s="32"/>
      <c r="AD15" s="32"/>
      <c r="AE15" s="32"/>
      <c r="AF15" s="37"/>
      <c r="AG15" s="38"/>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row>
    <row r="16" spans="1:57" s="4" customFormat="1" ht="20.100000000000001" customHeight="1" x14ac:dyDescent="0.25">
      <c r="A16" s="29">
        <v>3</v>
      </c>
      <c r="B16" s="107" t="str">
        <f>IF(('Contract Roll-up'!B16)="","",'Contract Roll-up'!B16)</f>
        <v/>
      </c>
      <c r="C16" s="109"/>
      <c r="D16" s="3"/>
      <c r="E16" s="3"/>
      <c r="F16" s="3"/>
      <c r="G16" s="49">
        <f t="shared" si="1"/>
        <v>0</v>
      </c>
      <c r="H16" s="31" t="str">
        <f t="shared" si="0"/>
        <v/>
      </c>
      <c r="I16" s="32"/>
      <c r="J16" s="33"/>
      <c r="K16" s="33"/>
      <c r="L16" s="34"/>
      <c r="M16" s="33"/>
      <c r="N16" s="33"/>
      <c r="O16" s="32"/>
      <c r="P16" s="33"/>
      <c r="R16" s="6"/>
      <c r="S16" s="33"/>
      <c r="T16" s="32"/>
      <c r="U16" s="33"/>
      <c r="V16" s="33"/>
      <c r="W16" s="32"/>
      <c r="X16" s="32"/>
      <c r="Y16" s="32"/>
      <c r="Z16" s="32"/>
      <c r="AA16" s="32"/>
      <c r="AB16" s="32"/>
      <c r="AC16" s="32"/>
      <c r="AD16" s="32"/>
      <c r="AE16" s="32"/>
      <c r="AF16" s="37"/>
      <c r="AG16" s="38"/>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row>
    <row r="17" spans="1:57" s="4" customFormat="1" ht="20.100000000000001" customHeight="1" x14ac:dyDescent="0.25">
      <c r="A17" s="29">
        <v>4</v>
      </c>
      <c r="B17" s="107" t="str">
        <f>IF(('Contract Roll-up'!B17)="","",'Contract Roll-up'!B17)</f>
        <v/>
      </c>
      <c r="C17" s="109"/>
      <c r="D17" s="3"/>
      <c r="E17" s="3"/>
      <c r="F17" s="3"/>
      <c r="G17" s="49">
        <f t="shared" si="1"/>
        <v>0</v>
      </c>
      <c r="H17" s="31" t="str">
        <f t="shared" si="0"/>
        <v/>
      </c>
      <c r="I17" s="32"/>
      <c r="J17" s="33"/>
      <c r="K17" s="33"/>
      <c r="L17" s="34"/>
      <c r="M17" s="33"/>
      <c r="N17" s="33"/>
      <c r="O17" s="32"/>
      <c r="P17" s="33"/>
      <c r="R17" s="6"/>
      <c r="S17" s="33"/>
      <c r="T17" s="32"/>
      <c r="U17" s="33"/>
      <c r="V17" s="33"/>
      <c r="W17" s="32"/>
      <c r="X17" s="32"/>
      <c r="Y17" s="32"/>
      <c r="Z17" s="32"/>
      <c r="AA17" s="32"/>
      <c r="AB17" s="32"/>
      <c r="AC17" s="32"/>
      <c r="AD17" s="32"/>
      <c r="AE17" s="32"/>
      <c r="AF17" s="37"/>
      <c r="AG17" s="38"/>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row>
    <row r="18" spans="1:57" s="4" customFormat="1" ht="20.100000000000001" customHeight="1" x14ac:dyDescent="0.25">
      <c r="A18" s="29">
        <v>5</v>
      </c>
      <c r="B18" s="107" t="str">
        <f>IF(('Contract Roll-up'!B18)="","",'Contract Roll-up'!B18)</f>
        <v/>
      </c>
      <c r="C18" s="109"/>
      <c r="D18" s="3"/>
      <c r="E18" s="3"/>
      <c r="F18" s="3"/>
      <c r="G18" s="49">
        <f t="shared" si="1"/>
        <v>0</v>
      </c>
      <c r="H18" s="31" t="str">
        <f t="shared" si="0"/>
        <v/>
      </c>
      <c r="I18" s="32"/>
      <c r="J18" s="33"/>
      <c r="K18" s="33"/>
      <c r="L18" s="34"/>
      <c r="M18" s="33"/>
      <c r="N18" s="33"/>
      <c r="O18" s="32"/>
      <c r="P18" s="33"/>
      <c r="R18" s="6"/>
      <c r="S18" s="33"/>
      <c r="T18" s="32"/>
      <c r="U18" s="33"/>
      <c r="V18" s="33"/>
      <c r="W18" s="32"/>
      <c r="X18" s="32"/>
      <c r="Y18" s="32"/>
      <c r="Z18" s="32"/>
      <c r="AA18" s="32"/>
      <c r="AB18" s="32"/>
      <c r="AC18" s="32"/>
      <c r="AD18" s="32"/>
      <c r="AE18" s="32"/>
      <c r="AF18" s="37"/>
      <c r="AG18" s="38"/>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row>
    <row r="19" spans="1:57" s="4" customFormat="1" ht="20.100000000000001" customHeight="1" x14ac:dyDescent="0.25">
      <c r="A19" s="29">
        <v>6</v>
      </c>
      <c r="B19" s="107" t="str">
        <f>IF(('Contract Roll-up'!B19)="","",'Contract Roll-up'!B19)</f>
        <v/>
      </c>
      <c r="C19" s="109"/>
      <c r="D19" s="3"/>
      <c r="E19" s="3"/>
      <c r="F19" s="3"/>
      <c r="G19" s="49">
        <f t="shared" si="1"/>
        <v>0</v>
      </c>
      <c r="H19" s="31" t="str">
        <f t="shared" si="0"/>
        <v/>
      </c>
      <c r="I19" s="32"/>
      <c r="J19" s="33"/>
      <c r="K19" s="33"/>
      <c r="L19" s="34"/>
      <c r="M19" s="33"/>
      <c r="N19" s="33"/>
      <c r="O19" s="32"/>
      <c r="P19" s="33"/>
      <c r="R19" s="6"/>
      <c r="S19" s="33"/>
      <c r="T19" s="32"/>
      <c r="U19" s="33"/>
      <c r="V19" s="33"/>
      <c r="W19" s="32"/>
      <c r="X19" s="32"/>
      <c r="Y19" s="32"/>
      <c r="Z19" s="32"/>
      <c r="AA19" s="32"/>
      <c r="AB19" s="32"/>
      <c r="AC19" s="32"/>
      <c r="AD19" s="32"/>
      <c r="AE19" s="32"/>
      <c r="AF19" s="37"/>
      <c r="AG19" s="38"/>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row>
    <row r="20" spans="1:57" s="4" customFormat="1" ht="20.100000000000001" customHeight="1" x14ac:dyDescent="0.25">
      <c r="A20" s="29">
        <v>7</v>
      </c>
      <c r="B20" s="107" t="str">
        <f>IF(('Contract Roll-up'!B20)="","",'Contract Roll-up'!B20)</f>
        <v/>
      </c>
      <c r="C20" s="109"/>
      <c r="D20" s="3"/>
      <c r="E20" s="3"/>
      <c r="F20" s="3"/>
      <c r="G20" s="49">
        <f t="shared" si="1"/>
        <v>0</v>
      </c>
      <c r="H20" s="31" t="str">
        <f t="shared" si="0"/>
        <v/>
      </c>
      <c r="I20" s="32"/>
      <c r="J20" s="33"/>
      <c r="K20" s="33"/>
      <c r="L20" s="34"/>
      <c r="M20" s="33"/>
      <c r="N20" s="33"/>
      <c r="O20" s="32"/>
      <c r="P20" s="33"/>
      <c r="R20" s="6"/>
      <c r="S20" s="33"/>
      <c r="T20" s="32"/>
      <c r="U20" s="33"/>
      <c r="V20" s="33"/>
      <c r="W20" s="32"/>
      <c r="X20" s="32"/>
      <c r="Y20" s="32"/>
      <c r="Z20" s="32"/>
      <c r="AA20" s="32"/>
      <c r="AB20" s="32"/>
      <c r="AC20" s="32"/>
      <c r="AD20" s="32"/>
      <c r="AE20" s="32"/>
      <c r="AF20" s="37"/>
      <c r="AG20" s="38"/>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row>
    <row r="21" spans="1:57" s="4" customFormat="1" ht="20.100000000000001" customHeight="1" x14ac:dyDescent="0.25">
      <c r="A21" s="29">
        <v>8</v>
      </c>
      <c r="B21" s="107" t="str">
        <f>IF(('Contract Roll-up'!B21)="","",'Contract Roll-up'!B21)</f>
        <v/>
      </c>
      <c r="C21" s="109"/>
      <c r="D21" s="3"/>
      <c r="E21" s="3"/>
      <c r="F21" s="3"/>
      <c r="G21" s="49">
        <f t="shared" si="1"/>
        <v>0</v>
      </c>
      <c r="H21" s="31" t="str">
        <f t="shared" si="0"/>
        <v/>
      </c>
      <c r="I21" s="32"/>
      <c r="J21" s="33"/>
      <c r="K21" s="33"/>
      <c r="L21" s="34"/>
      <c r="M21" s="33"/>
      <c r="N21" s="33"/>
      <c r="O21" s="32"/>
      <c r="P21" s="33"/>
      <c r="R21" s="6"/>
      <c r="S21" s="33"/>
      <c r="T21" s="32"/>
      <c r="U21" s="33"/>
      <c r="V21" s="33"/>
      <c r="W21" s="32"/>
      <c r="X21" s="32"/>
      <c r="Y21" s="32"/>
      <c r="Z21" s="32"/>
      <c r="AA21" s="32"/>
      <c r="AB21" s="32"/>
      <c r="AC21" s="32"/>
      <c r="AD21" s="32"/>
      <c r="AE21" s="32"/>
      <c r="AF21" s="37"/>
      <c r="AG21" s="38"/>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row>
    <row r="22" spans="1:57" s="4" customFormat="1" ht="20.100000000000001" customHeight="1" x14ac:dyDescent="0.25">
      <c r="A22" s="29">
        <v>9</v>
      </c>
      <c r="B22" s="107" t="str">
        <f>IF(('Contract Roll-up'!B22)="","",'Contract Roll-up'!B22)</f>
        <v/>
      </c>
      <c r="C22" s="109"/>
      <c r="D22" s="3"/>
      <c r="E22" s="3"/>
      <c r="F22" s="3"/>
      <c r="G22" s="49">
        <f t="shared" si="1"/>
        <v>0</v>
      </c>
      <c r="H22" s="31" t="str">
        <f t="shared" si="0"/>
        <v/>
      </c>
      <c r="I22" s="32"/>
      <c r="J22" s="33"/>
      <c r="K22" s="33"/>
      <c r="L22" s="34"/>
      <c r="M22" s="33"/>
      <c r="N22" s="33"/>
      <c r="O22" s="32"/>
      <c r="P22" s="33"/>
      <c r="R22" s="6"/>
      <c r="S22" s="33"/>
      <c r="T22" s="32"/>
      <c r="U22" s="33"/>
      <c r="V22" s="33"/>
      <c r="W22" s="32"/>
      <c r="X22" s="32"/>
      <c r="Y22" s="32"/>
      <c r="Z22" s="32"/>
      <c r="AA22" s="32"/>
      <c r="AB22" s="32"/>
      <c r="AC22" s="32"/>
      <c r="AD22" s="32"/>
      <c r="AE22" s="32"/>
      <c r="AF22" s="37"/>
      <c r="AG22" s="38"/>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row>
    <row r="23" spans="1:57" s="4" customFormat="1" ht="20.100000000000001" customHeight="1" x14ac:dyDescent="0.25">
      <c r="A23" s="29">
        <v>10</v>
      </c>
      <c r="B23" s="107" t="str">
        <f>IF(('Contract Roll-up'!B23)="","",'Contract Roll-up'!B23)</f>
        <v/>
      </c>
      <c r="C23" s="109"/>
      <c r="D23" s="3"/>
      <c r="E23" s="3"/>
      <c r="F23" s="3"/>
      <c r="G23" s="49">
        <f t="shared" si="1"/>
        <v>0</v>
      </c>
      <c r="H23" s="31" t="str">
        <f t="shared" si="0"/>
        <v/>
      </c>
      <c r="I23" s="32"/>
      <c r="J23" s="33"/>
      <c r="K23" s="33"/>
      <c r="L23" s="34"/>
      <c r="M23" s="33"/>
      <c r="N23" s="33"/>
      <c r="O23" s="32"/>
      <c r="P23" s="33"/>
      <c r="R23" s="6"/>
      <c r="S23" s="33"/>
      <c r="T23" s="32"/>
      <c r="U23" s="33"/>
      <c r="V23" s="33"/>
      <c r="W23" s="32"/>
      <c r="X23" s="32"/>
      <c r="Y23" s="32"/>
      <c r="Z23" s="32"/>
      <c r="AA23" s="32"/>
      <c r="AB23" s="32"/>
      <c r="AC23" s="32"/>
      <c r="AD23" s="32"/>
      <c r="AE23" s="32"/>
      <c r="AF23" s="37"/>
      <c r="AG23" s="38"/>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row>
    <row r="24" spans="1:57" s="4" customFormat="1" ht="20.100000000000001" customHeight="1" x14ac:dyDescent="0.25">
      <c r="A24" s="29">
        <v>11</v>
      </c>
      <c r="B24" s="107" t="str">
        <f>IF(('Contract Roll-up'!B24)="","",'Contract Roll-up'!B24)</f>
        <v/>
      </c>
      <c r="C24" s="109"/>
      <c r="D24" s="3"/>
      <c r="E24" s="3"/>
      <c r="F24" s="3"/>
      <c r="G24" s="49">
        <f t="shared" si="1"/>
        <v>0</v>
      </c>
      <c r="H24" s="31" t="str">
        <f t="shared" si="0"/>
        <v/>
      </c>
      <c r="I24" s="32"/>
      <c r="J24" s="33"/>
      <c r="K24" s="33"/>
      <c r="L24" s="34"/>
      <c r="M24" s="33"/>
      <c r="N24" s="33"/>
      <c r="O24" s="32"/>
      <c r="P24" s="33"/>
      <c r="R24" s="6"/>
      <c r="S24" s="33"/>
      <c r="T24" s="32"/>
      <c r="U24" s="33"/>
      <c r="V24" s="33"/>
      <c r="W24" s="32"/>
      <c r="X24" s="32"/>
      <c r="Y24" s="32"/>
      <c r="Z24" s="32"/>
      <c r="AA24" s="32"/>
      <c r="AB24" s="32"/>
      <c r="AC24" s="32"/>
      <c r="AD24" s="32"/>
      <c r="AE24" s="32"/>
      <c r="AF24" s="37"/>
      <c r="AG24" s="38"/>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row>
    <row r="25" spans="1:57" s="4" customFormat="1" ht="20.100000000000001" customHeight="1" x14ac:dyDescent="0.25">
      <c r="A25" s="29">
        <v>12</v>
      </c>
      <c r="B25" s="107" t="str">
        <f>IF(('Contract Roll-up'!B25)="","",'Contract Roll-up'!B25)</f>
        <v/>
      </c>
      <c r="C25" s="109"/>
      <c r="D25" s="3"/>
      <c r="E25" s="3"/>
      <c r="F25" s="3"/>
      <c r="G25" s="49">
        <f t="shared" si="1"/>
        <v>0</v>
      </c>
      <c r="H25" s="31" t="str">
        <f t="shared" si="0"/>
        <v/>
      </c>
      <c r="I25" s="32"/>
      <c r="J25" s="33"/>
      <c r="K25" s="33"/>
      <c r="L25" s="34"/>
      <c r="M25" s="33"/>
      <c r="N25" s="33"/>
      <c r="O25" s="32"/>
      <c r="P25" s="33"/>
      <c r="R25" s="6"/>
      <c r="S25" s="33"/>
      <c r="T25" s="32"/>
      <c r="U25" s="33"/>
      <c r="V25" s="33"/>
      <c r="W25" s="32"/>
      <c r="X25" s="32"/>
      <c r="Y25" s="32"/>
      <c r="Z25" s="32"/>
      <c r="AA25" s="32"/>
      <c r="AB25" s="32"/>
      <c r="AC25" s="32"/>
      <c r="AD25" s="32"/>
      <c r="AE25" s="32"/>
      <c r="AF25" s="39"/>
      <c r="AG25" s="40"/>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row>
    <row r="26" spans="1:57" s="4" customFormat="1" ht="20.100000000000001" customHeight="1" x14ac:dyDescent="0.25">
      <c r="A26" s="29"/>
      <c r="B26" s="87" t="str">
        <f>'Contract Roll-up'!B26</f>
        <v>Subproviders Subtotal (DBE only)</v>
      </c>
      <c r="C26" s="88"/>
      <c r="D26" s="30">
        <f>SUM(D14:D25)</f>
        <v>0</v>
      </c>
      <c r="E26" s="30">
        <f t="shared" ref="E26:G26" si="2">SUM(E14:E25)</f>
        <v>0</v>
      </c>
      <c r="F26" s="30">
        <f t="shared" si="2"/>
        <v>0</v>
      </c>
      <c r="G26" s="30">
        <f t="shared" si="2"/>
        <v>0</v>
      </c>
      <c r="H26" s="31" t="str">
        <f t="shared" si="0"/>
        <v/>
      </c>
      <c r="I26" s="32"/>
      <c r="J26" s="33"/>
      <c r="K26" s="33"/>
      <c r="L26" s="34"/>
      <c r="M26" s="33"/>
      <c r="N26" s="33"/>
      <c r="O26" s="32"/>
      <c r="P26" s="33"/>
      <c r="R26" s="6"/>
      <c r="S26" s="33"/>
      <c r="T26" s="32"/>
      <c r="U26" s="33"/>
      <c r="V26" s="33"/>
      <c r="W26" s="32"/>
      <c r="X26" s="32"/>
      <c r="Y26" s="32"/>
      <c r="Z26" s="32"/>
      <c r="AA26" s="32"/>
      <c r="AB26" s="32"/>
      <c r="AC26" s="32"/>
      <c r="AD26" s="32"/>
      <c r="AE26" s="32"/>
      <c r="AF26" s="37"/>
      <c r="AG26" s="38"/>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row>
    <row r="27" spans="1:57" s="4" customFormat="1" ht="3.95" customHeight="1" x14ac:dyDescent="0.25">
      <c r="A27" s="139" t="s">
        <v>67</v>
      </c>
      <c r="B27" s="140"/>
      <c r="C27" s="140"/>
      <c r="D27" s="140"/>
      <c r="E27" s="140"/>
      <c r="F27" s="140"/>
      <c r="G27" s="140"/>
      <c r="H27" s="141"/>
      <c r="I27" s="32"/>
      <c r="J27" s="33"/>
      <c r="K27" s="33"/>
      <c r="L27" s="34"/>
      <c r="M27" s="33"/>
      <c r="N27" s="33"/>
      <c r="O27" s="32"/>
      <c r="P27" s="33"/>
      <c r="R27" s="6"/>
      <c r="S27" s="33"/>
      <c r="T27" s="32"/>
      <c r="U27" s="33"/>
      <c r="V27" s="33"/>
      <c r="W27" s="32"/>
      <c r="X27" s="32"/>
      <c r="Y27" s="32"/>
      <c r="Z27" s="32"/>
      <c r="AA27" s="32"/>
      <c r="AB27" s="32"/>
      <c r="AC27" s="32"/>
      <c r="AD27" s="32"/>
      <c r="AE27" s="32"/>
      <c r="AF27" s="39"/>
      <c r="AG27" s="40"/>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row>
    <row r="28" spans="1:57" s="4" customFormat="1" ht="63" customHeight="1" x14ac:dyDescent="0.25">
      <c r="A28" s="22" t="s">
        <v>6</v>
      </c>
      <c r="B28" s="137" t="str">
        <f>'Contract Roll-up'!B28</f>
        <v>Subproviders Name: non-DBE only 
(Enter Alphabetically)</v>
      </c>
      <c r="C28" s="138"/>
      <c r="D28" s="22" t="s">
        <v>14</v>
      </c>
      <c r="E28" s="22" t="s">
        <v>21</v>
      </c>
      <c r="F28" s="22" t="s">
        <v>13</v>
      </c>
      <c r="G28" s="22" t="s">
        <v>22</v>
      </c>
      <c r="H28" s="22" t="s">
        <v>12</v>
      </c>
      <c r="I28" s="32"/>
      <c r="J28" s="33"/>
      <c r="K28" s="33"/>
      <c r="L28" s="34"/>
      <c r="M28" s="33"/>
      <c r="N28" s="33"/>
      <c r="O28" s="32"/>
      <c r="P28" s="33"/>
      <c r="R28" s="6"/>
      <c r="S28" s="33"/>
      <c r="T28" s="32"/>
      <c r="U28" s="33"/>
      <c r="V28" s="33"/>
      <c r="W28" s="32"/>
      <c r="X28" s="32"/>
      <c r="Y28" s="32"/>
      <c r="Z28" s="32"/>
      <c r="AA28" s="32"/>
      <c r="AB28" s="32"/>
      <c r="AC28" s="32"/>
      <c r="AD28" s="32"/>
      <c r="AE28" s="32"/>
      <c r="AF28" s="37"/>
      <c r="AG28" s="38"/>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row>
    <row r="29" spans="1:57" s="4" customFormat="1" ht="20.100000000000001" customHeight="1" x14ac:dyDescent="0.25">
      <c r="A29" s="29">
        <v>1</v>
      </c>
      <c r="B29" s="107" t="str">
        <f>IF(('Contract Roll-up'!B29)="","",'Contract Roll-up'!B29)</f>
        <v/>
      </c>
      <c r="C29" s="109"/>
      <c r="D29" s="3"/>
      <c r="E29" s="3"/>
      <c r="F29" s="3"/>
      <c r="G29" s="49">
        <f>E29+F29</f>
        <v>0</v>
      </c>
      <c r="H29" s="31" t="str">
        <f t="shared" ref="H29:H41" si="3">IF(G29="","",IF(G29=0,"",G29/D29))</f>
        <v/>
      </c>
      <c r="I29" s="32"/>
      <c r="J29" s="33"/>
      <c r="K29" s="33"/>
      <c r="L29" s="34"/>
      <c r="M29" s="33"/>
      <c r="N29" s="33"/>
      <c r="O29" s="32"/>
      <c r="P29" s="33"/>
      <c r="R29" s="6"/>
      <c r="S29" s="33"/>
      <c r="T29" s="32"/>
      <c r="U29" s="33"/>
      <c r="V29" s="33"/>
      <c r="W29" s="32"/>
      <c r="X29" s="32"/>
      <c r="Y29" s="32"/>
      <c r="Z29" s="32"/>
      <c r="AA29" s="32"/>
      <c r="AB29" s="32"/>
      <c r="AC29" s="32"/>
      <c r="AD29" s="32"/>
      <c r="AE29" s="32"/>
      <c r="AF29" s="37"/>
      <c r="AG29" s="38"/>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row>
    <row r="30" spans="1:57" s="4" customFormat="1" ht="20.100000000000001" customHeight="1" x14ac:dyDescent="0.25">
      <c r="A30" s="29">
        <v>2</v>
      </c>
      <c r="B30" s="107" t="str">
        <f>IF(('Contract Roll-up'!B30)="","",'Contract Roll-up'!B30)</f>
        <v/>
      </c>
      <c r="C30" s="109"/>
      <c r="D30" s="3"/>
      <c r="E30" s="3"/>
      <c r="F30" s="3"/>
      <c r="G30" s="49">
        <f t="shared" ref="G30:G40" si="4">E30+F30</f>
        <v>0</v>
      </c>
      <c r="H30" s="31" t="str">
        <f t="shared" si="3"/>
        <v/>
      </c>
      <c r="I30" s="32"/>
      <c r="J30" s="33"/>
      <c r="K30" s="33"/>
      <c r="L30" s="34"/>
      <c r="M30" s="33"/>
      <c r="N30" s="33"/>
      <c r="O30" s="32"/>
      <c r="P30" s="33"/>
      <c r="R30" s="6"/>
      <c r="S30" s="33"/>
      <c r="T30" s="32"/>
      <c r="U30" s="33"/>
      <c r="V30" s="33"/>
      <c r="W30" s="32"/>
      <c r="X30" s="32"/>
      <c r="Y30" s="32"/>
      <c r="Z30" s="32"/>
      <c r="AA30" s="32"/>
      <c r="AB30" s="32"/>
      <c r="AC30" s="32"/>
      <c r="AD30" s="32"/>
      <c r="AE30" s="32"/>
      <c r="AF30" s="37"/>
      <c r="AG30" s="38"/>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row>
    <row r="31" spans="1:57" s="4" customFormat="1" ht="20.100000000000001" customHeight="1" x14ac:dyDescent="0.25">
      <c r="A31" s="29">
        <v>3</v>
      </c>
      <c r="B31" s="107" t="str">
        <f>IF(('Contract Roll-up'!B31)="","",'Contract Roll-up'!B31)</f>
        <v/>
      </c>
      <c r="C31" s="109"/>
      <c r="D31" s="3"/>
      <c r="E31" s="3"/>
      <c r="F31" s="3"/>
      <c r="G31" s="49">
        <f t="shared" si="4"/>
        <v>0</v>
      </c>
      <c r="H31" s="31" t="str">
        <f t="shared" si="3"/>
        <v/>
      </c>
      <c r="I31" s="32"/>
      <c r="J31" s="33"/>
      <c r="K31" s="33"/>
      <c r="L31" s="34"/>
      <c r="M31" s="33"/>
      <c r="N31" s="33"/>
      <c r="O31" s="32"/>
      <c r="P31" s="33"/>
      <c r="R31" s="6"/>
      <c r="S31" s="33"/>
      <c r="T31" s="32"/>
      <c r="U31" s="33"/>
      <c r="V31" s="33"/>
      <c r="W31" s="32"/>
      <c r="X31" s="32"/>
      <c r="Y31" s="32"/>
      <c r="Z31" s="32"/>
      <c r="AA31" s="32"/>
      <c r="AB31" s="32"/>
      <c r="AC31" s="32"/>
      <c r="AD31" s="32"/>
      <c r="AE31" s="32"/>
      <c r="AF31" s="37"/>
      <c r="AG31" s="38"/>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row>
    <row r="32" spans="1:57" s="4" customFormat="1" ht="20.100000000000001" customHeight="1" x14ac:dyDescent="0.25">
      <c r="A32" s="29">
        <v>4</v>
      </c>
      <c r="B32" s="107" t="str">
        <f>IF(('Contract Roll-up'!B32)="","",'Contract Roll-up'!B32)</f>
        <v/>
      </c>
      <c r="C32" s="109"/>
      <c r="D32" s="3"/>
      <c r="E32" s="3"/>
      <c r="F32" s="3"/>
      <c r="G32" s="49">
        <f t="shared" si="4"/>
        <v>0</v>
      </c>
      <c r="H32" s="31" t="str">
        <f t="shared" si="3"/>
        <v/>
      </c>
      <c r="I32" s="32"/>
      <c r="J32" s="33"/>
      <c r="K32" s="33"/>
      <c r="L32" s="34"/>
      <c r="M32" s="33"/>
      <c r="N32" s="33"/>
      <c r="O32" s="32"/>
      <c r="P32" s="33"/>
      <c r="R32" s="6"/>
      <c r="S32" s="33"/>
      <c r="T32" s="32"/>
      <c r="U32" s="33"/>
      <c r="V32" s="33"/>
      <c r="W32" s="32"/>
      <c r="X32" s="32"/>
      <c r="Y32" s="32"/>
      <c r="Z32" s="32"/>
      <c r="AA32" s="32"/>
      <c r="AB32" s="32"/>
      <c r="AC32" s="32"/>
      <c r="AD32" s="32"/>
      <c r="AE32" s="32"/>
      <c r="AF32" s="37"/>
      <c r="AG32" s="38"/>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row>
    <row r="33" spans="1:57" s="4" customFormat="1" ht="20.100000000000001" customHeight="1" x14ac:dyDescent="0.25">
      <c r="A33" s="29">
        <v>5</v>
      </c>
      <c r="B33" s="107" t="str">
        <f>IF(('Contract Roll-up'!B33)="","",'Contract Roll-up'!B33)</f>
        <v/>
      </c>
      <c r="C33" s="109"/>
      <c r="D33" s="3"/>
      <c r="E33" s="3"/>
      <c r="F33" s="3"/>
      <c r="G33" s="49">
        <f t="shared" si="4"/>
        <v>0</v>
      </c>
      <c r="H33" s="31" t="str">
        <f t="shared" si="3"/>
        <v/>
      </c>
      <c r="I33" s="32"/>
      <c r="J33" s="33"/>
      <c r="K33" s="33"/>
      <c r="L33" s="34"/>
      <c r="M33" s="33"/>
      <c r="N33" s="33"/>
      <c r="O33" s="32"/>
      <c r="P33" s="33"/>
      <c r="R33" s="6"/>
      <c r="S33" s="33"/>
      <c r="T33" s="32"/>
      <c r="U33" s="33"/>
      <c r="V33" s="33"/>
      <c r="W33" s="32"/>
      <c r="X33" s="32"/>
      <c r="Y33" s="32"/>
      <c r="Z33" s="32"/>
      <c r="AA33" s="32"/>
      <c r="AB33" s="32"/>
      <c r="AC33" s="32"/>
      <c r="AD33" s="32"/>
      <c r="AE33" s="32"/>
      <c r="AF33" s="37"/>
      <c r="AG33" s="38"/>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row>
    <row r="34" spans="1:57" s="4" customFormat="1" ht="20.100000000000001" customHeight="1" x14ac:dyDescent="0.25">
      <c r="A34" s="29">
        <v>6</v>
      </c>
      <c r="B34" s="107" t="str">
        <f>IF(('Contract Roll-up'!B34)="","",'Contract Roll-up'!B34)</f>
        <v/>
      </c>
      <c r="C34" s="109"/>
      <c r="D34" s="3"/>
      <c r="E34" s="3"/>
      <c r="F34" s="3"/>
      <c r="G34" s="49">
        <f t="shared" si="4"/>
        <v>0</v>
      </c>
      <c r="H34" s="31" t="str">
        <f t="shared" si="3"/>
        <v/>
      </c>
      <c r="I34" s="32"/>
      <c r="J34" s="33"/>
      <c r="K34" s="33"/>
      <c r="L34" s="34"/>
      <c r="M34" s="33"/>
      <c r="N34" s="33"/>
      <c r="O34" s="32"/>
      <c r="P34" s="33"/>
      <c r="R34" s="6"/>
      <c r="S34" s="33"/>
      <c r="T34" s="32"/>
      <c r="U34" s="33"/>
      <c r="V34" s="33"/>
      <c r="W34" s="32"/>
      <c r="X34" s="32"/>
      <c r="Y34" s="32"/>
      <c r="Z34" s="32"/>
      <c r="AA34" s="32"/>
      <c r="AB34" s="32"/>
      <c r="AC34" s="32"/>
      <c r="AD34" s="32"/>
      <c r="AE34" s="32"/>
      <c r="AF34" s="37"/>
      <c r="AG34" s="38"/>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row>
    <row r="35" spans="1:57" s="4" customFormat="1" ht="20.100000000000001" customHeight="1" x14ac:dyDescent="0.25">
      <c r="A35" s="29">
        <v>7</v>
      </c>
      <c r="B35" s="107" t="str">
        <f>IF(('Contract Roll-up'!B35)="","",'Contract Roll-up'!B35)</f>
        <v/>
      </c>
      <c r="C35" s="109"/>
      <c r="D35" s="3"/>
      <c r="E35" s="3"/>
      <c r="F35" s="3"/>
      <c r="G35" s="49">
        <f t="shared" si="4"/>
        <v>0</v>
      </c>
      <c r="H35" s="31" t="str">
        <f t="shared" si="3"/>
        <v/>
      </c>
      <c r="I35" s="32"/>
      <c r="J35" s="33"/>
      <c r="K35" s="33"/>
      <c r="L35" s="34"/>
      <c r="M35" s="33"/>
      <c r="N35" s="33"/>
      <c r="O35" s="32"/>
      <c r="P35" s="33"/>
      <c r="R35" s="6"/>
      <c r="S35" s="33"/>
      <c r="T35" s="32"/>
      <c r="U35" s="33"/>
      <c r="V35" s="33"/>
      <c r="W35" s="32"/>
      <c r="X35" s="32"/>
      <c r="Y35" s="32"/>
      <c r="Z35" s="32"/>
      <c r="AA35" s="32"/>
      <c r="AB35" s="32"/>
      <c r="AC35" s="32"/>
      <c r="AD35" s="32"/>
      <c r="AE35" s="32"/>
      <c r="AF35" s="37"/>
      <c r="AG35" s="38"/>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row>
    <row r="36" spans="1:57" s="4" customFormat="1" ht="20.100000000000001" customHeight="1" x14ac:dyDescent="0.25">
      <c r="A36" s="29">
        <v>8</v>
      </c>
      <c r="B36" s="107" t="str">
        <f>IF(('Contract Roll-up'!B36)="","",'Contract Roll-up'!B36)</f>
        <v/>
      </c>
      <c r="C36" s="109"/>
      <c r="D36" s="3"/>
      <c r="E36" s="3"/>
      <c r="F36" s="3"/>
      <c r="G36" s="49">
        <f t="shared" si="4"/>
        <v>0</v>
      </c>
      <c r="H36" s="31" t="str">
        <f t="shared" si="3"/>
        <v/>
      </c>
      <c r="I36" s="32"/>
      <c r="J36" s="33"/>
      <c r="K36" s="33"/>
      <c r="L36" s="34"/>
      <c r="M36" s="33"/>
      <c r="N36" s="33"/>
      <c r="O36" s="32"/>
      <c r="P36" s="33"/>
      <c r="R36" s="6"/>
      <c r="S36" s="33"/>
      <c r="T36" s="32"/>
      <c r="U36" s="33"/>
      <c r="V36" s="33"/>
      <c r="W36" s="32"/>
      <c r="X36" s="32"/>
      <c r="Y36" s="32"/>
      <c r="Z36" s="32"/>
      <c r="AA36" s="32"/>
      <c r="AB36" s="32"/>
      <c r="AC36" s="32"/>
      <c r="AD36" s="32"/>
      <c r="AE36" s="32"/>
      <c r="AF36" s="37"/>
      <c r="AG36" s="38"/>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row>
    <row r="37" spans="1:57" s="4" customFormat="1" ht="20.100000000000001" customHeight="1" x14ac:dyDescent="0.25">
      <c r="A37" s="29">
        <v>9</v>
      </c>
      <c r="B37" s="107" t="str">
        <f>IF(('Contract Roll-up'!B37)="","",'Contract Roll-up'!B37)</f>
        <v/>
      </c>
      <c r="C37" s="109"/>
      <c r="D37" s="3"/>
      <c r="E37" s="3"/>
      <c r="F37" s="3"/>
      <c r="G37" s="49">
        <f t="shared" si="4"/>
        <v>0</v>
      </c>
      <c r="H37" s="31" t="str">
        <f t="shared" si="3"/>
        <v/>
      </c>
      <c r="I37" s="32"/>
      <c r="J37" s="33"/>
      <c r="K37" s="33"/>
      <c r="L37" s="34"/>
      <c r="M37" s="33"/>
      <c r="N37" s="33"/>
      <c r="O37" s="32"/>
      <c r="P37" s="33"/>
      <c r="R37" s="6"/>
      <c r="S37" s="33"/>
      <c r="T37" s="32"/>
      <c r="U37" s="33"/>
      <c r="V37" s="33"/>
      <c r="W37" s="32"/>
      <c r="X37" s="32"/>
      <c r="Y37" s="32"/>
      <c r="Z37" s="32"/>
      <c r="AA37" s="32"/>
      <c r="AB37" s="32"/>
      <c r="AC37" s="32"/>
      <c r="AD37" s="32"/>
      <c r="AE37" s="32"/>
      <c r="AF37" s="37"/>
      <c r="AG37" s="38"/>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row>
    <row r="38" spans="1:57" s="4" customFormat="1" ht="20.100000000000001" customHeight="1" x14ac:dyDescent="0.25">
      <c r="A38" s="29">
        <v>10</v>
      </c>
      <c r="B38" s="107" t="str">
        <f>IF(('Contract Roll-up'!B38)="","",'Contract Roll-up'!B38)</f>
        <v/>
      </c>
      <c r="C38" s="109"/>
      <c r="D38" s="3"/>
      <c r="E38" s="3"/>
      <c r="F38" s="3"/>
      <c r="G38" s="49">
        <f t="shared" si="4"/>
        <v>0</v>
      </c>
      <c r="H38" s="31" t="str">
        <f t="shared" si="3"/>
        <v/>
      </c>
      <c r="I38" s="32"/>
      <c r="J38" s="33"/>
      <c r="K38" s="33"/>
      <c r="L38" s="34"/>
      <c r="M38" s="33"/>
      <c r="N38" s="33"/>
      <c r="O38" s="32"/>
      <c r="P38" s="33"/>
      <c r="R38" s="6"/>
      <c r="S38" s="33"/>
      <c r="T38" s="32"/>
      <c r="U38" s="33"/>
      <c r="V38" s="33"/>
      <c r="W38" s="32"/>
      <c r="X38" s="32"/>
      <c r="Y38" s="32"/>
      <c r="Z38" s="32"/>
      <c r="AA38" s="32"/>
      <c r="AB38" s="32"/>
      <c r="AC38" s="32"/>
      <c r="AD38" s="32"/>
      <c r="AE38" s="32"/>
      <c r="AF38" s="37"/>
      <c r="AG38" s="38"/>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row>
    <row r="39" spans="1:57" s="4" customFormat="1" ht="20.100000000000001" customHeight="1" x14ac:dyDescent="0.25">
      <c r="A39" s="29">
        <v>11</v>
      </c>
      <c r="B39" s="107" t="str">
        <f>IF(('Contract Roll-up'!B39)="","",'Contract Roll-up'!B39)</f>
        <v/>
      </c>
      <c r="C39" s="109"/>
      <c r="D39" s="3"/>
      <c r="E39" s="3"/>
      <c r="F39" s="3"/>
      <c r="G39" s="49">
        <f t="shared" si="4"/>
        <v>0</v>
      </c>
      <c r="H39" s="31" t="str">
        <f t="shared" si="3"/>
        <v/>
      </c>
      <c r="I39" s="32"/>
      <c r="J39" s="33"/>
      <c r="K39" s="33"/>
      <c r="L39" s="34"/>
      <c r="M39" s="33"/>
      <c r="N39" s="33"/>
      <c r="O39" s="32"/>
      <c r="P39" s="33"/>
      <c r="R39" s="6"/>
      <c r="S39" s="33"/>
      <c r="T39" s="32"/>
      <c r="U39" s="33"/>
      <c r="V39" s="33"/>
      <c r="W39" s="32"/>
      <c r="X39" s="32"/>
      <c r="Y39" s="32"/>
      <c r="Z39" s="32"/>
      <c r="AA39" s="32"/>
      <c r="AB39" s="32"/>
      <c r="AC39" s="32"/>
      <c r="AD39" s="32"/>
      <c r="AE39" s="32"/>
      <c r="AF39" s="37"/>
      <c r="AG39" s="38"/>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row>
    <row r="40" spans="1:57" s="4" customFormat="1" ht="20.100000000000001" customHeight="1" x14ac:dyDescent="0.25">
      <c r="A40" s="29">
        <v>12</v>
      </c>
      <c r="B40" s="107" t="str">
        <f>IF(('Contract Roll-up'!B40)="","",'Contract Roll-up'!B40)</f>
        <v/>
      </c>
      <c r="C40" s="109"/>
      <c r="D40" s="3"/>
      <c r="E40" s="3"/>
      <c r="F40" s="3"/>
      <c r="G40" s="49">
        <f t="shared" si="4"/>
        <v>0</v>
      </c>
      <c r="H40" s="31" t="str">
        <f t="shared" si="3"/>
        <v/>
      </c>
      <c r="I40" s="32"/>
      <c r="J40" s="33"/>
      <c r="K40" s="33"/>
      <c r="L40" s="34"/>
      <c r="M40" s="33"/>
      <c r="N40" s="33"/>
      <c r="O40" s="32"/>
      <c r="P40" s="33"/>
      <c r="R40" s="6"/>
      <c r="S40" s="33"/>
      <c r="T40" s="32"/>
      <c r="U40" s="33"/>
      <c r="V40" s="33"/>
      <c r="W40" s="32"/>
      <c r="X40" s="32"/>
      <c r="Y40" s="32"/>
      <c r="Z40" s="32"/>
      <c r="AA40" s="32"/>
      <c r="AB40" s="32"/>
      <c r="AC40" s="32"/>
      <c r="AD40" s="32"/>
      <c r="AE40" s="32"/>
      <c r="AF40" s="37"/>
      <c r="AG40" s="38"/>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row>
    <row r="41" spans="1:57" s="4" customFormat="1" ht="20.100000000000001" customHeight="1" x14ac:dyDescent="0.25">
      <c r="A41" s="29"/>
      <c r="B41" s="87" t="str">
        <f>'Contract Roll-up'!B41</f>
        <v>Subproviders Subtotal (non-DBE only)</v>
      </c>
      <c r="C41" s="88"/>
      <c r="D41" s="56">
        <f>SUM(D29:D40)</f>
        <v>0</v>
      </c>
      <c r="E41" s="56">
        <f t="shared" ref="E41:G41" si="5">SUM(E29:E40)</f>
        <v>0</v>
      </c>
      <c r="F41" s="56">
        <f t="shared" si="5"/>
        <v>0</v>
      </c>
      <c r="G41" s="56">
        <f t="shared" si="5"/>
        <v>0</v>
      </c>
      <c r="H41" s="31" t="str">
        <f t="shared" si="3"/>
        <v/>
      </c>
      <c r="I41" s="32"/>
      <c r="J41" s="33"/>
      <c r="K41" s="33"/>
      <c r="L41" s="34"/>
      <c r="M41" s="33"/>
      <c r="N41" s="33"/>
      <c r="O41" s="32"/>
      <c r="P41" s="33"/>
      <c r="R41" s="6"/>
      <c r="S41" s="33"/>
      <c r="T41" s="32"/>
      <c r="U41" s="33"/>
      <c r="V41" s="33"/>
      <c r="W41" s="32"/>
      <c r="X41" s="32"/>
      <c r="Y41" s="32"/>
      <c r="Z41" s="32"/>
      <c r="AA41" s="32"/>
      <c r="AB41" s="32"/>
      <c r="AC41" s="32"/>
      <c r="AD41" s="32"/>
      <c r="AE41" s="32"/>
      <c r="AF41" s="37"/>
      <c r="AG41" s="38"/>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row>
    <row r="42" spans="1:57" s="4" customFormat="1" ht="3.95" customHeight="1" x14ac:dyDescent="0.25">
      <c r="A42" s="41"/>
      <c r="B42" s="42"/>
      <c r="C42" s="42"/>
      <c r="D42" s="57"/>
      <c r="E42" s="57"/>
      <c r="F42" s="57"/>
      <c r="G42" s="57"/>
      <c r="H42" s="43"/>
      <c r="I42" s="32"/>
      <c r="J42" s="33"/>
      <c r="K42" s="33"/>
      <c r="L42" s="34"/>
      <c r="M42" s="33"/>
      <c r="N42" s="33"/>
      <c r="O42" s="32"/>
      <c r="P42" s="33"/>
      <c r="R42" s="6"/>
      <c r="S42" s="33"/>
      <c r="T42" s="32"/>
      <c r="U42" s="33"/>
      <c r="V42" s="33"/>
      <c r="W42" s="32"/>
      <c r="X42" s="32"/>
      <c r="Y42" s="32"/>
      <c r="Z42" s="32"/>
      <c r="AA42" s="32"/>
      <c r="AB42" s="32"/>
      <c r="AC42" s="32"/>
      <c r="AD42" s="32"/>
      <c r="AE42" s="32"/>
      <c r="AF42" s="37"/>
      <c r="AG42" s="38"/>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row>
    <row r="43" spans="1:57" s="4" customFormat="1" ht="20.100000000000001" customHeight="1" x14ac:dyDescent="0.25">
      <c r="A43" s="89" t="s">
        <v>46</v>
      </c>
      <c r="B43" s="90"/>
      <c r="C43" s="91"/>
      <c r="D43" s="30">
        <f>D26+D41</f>
        <v>0</v>
      </c>
      <c r="E43" s="30">
        <f t="shared" ref="E43:G43" si="6">E26+E41</f>
        <v>0</v>
      </c>
      <c r="F43" s="30">
        <f t="shared" si="6"/>
        <v>0</v>
      </c>
      <c r="G43" s="30">
        <f t="shared" si="6"/>
        <v>0</v>
      </c>
      <c r="H43" s="31" t="str">
        <f>IF(G43="","",IF(G43=0,"",G43/D43))</f>
        <v/>
      </c>
      <c r="I43" s="32"/>
      <c r="J43" s="33"/>
      <c r="K43" s="33"/>
      <c r="L43" s="34"/>
      <c r="M43" s="33"/>
      <c r="N43" s="33"/>
      <c r="O43" s="32"/>
      <c r="P43" s="33"/>
      <c r="R43" s="6"/>
      <c r="S43" s="33"/>
      <c r="T43" s="32"/>
      <c r="U43" s="33"/>
      <c r="V43" s="33"/>
      <c r="W43" s="32"/>
      <c r="X43" s="32"/>
      <c r="Y43" s="32"/>
      <c r="Z43" s="32"/>
      <c r="AA43" s="32"/>
      <c r="AB43" s="32"/>
      <c r="AC43" s="32"/>
      <c r="AD43" s="32"/>
      <c r="AE43" s="32"/>
      <c r="AF43" s="37"/>
      <c r="AG43" s="38"/>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row>
    <row r="44" spans="1:57" s="4" customFormat="1" ht="25.9" customHeight="1" x14ac:dyDescent="0.25">
      <c r="A44" s="44"/>
      <c r="B44" s="45"/>
      <c r="C44" s="45"/>
      <c r="D44" s="46"/>
      <c r="E44" s="47"/>
      <c r="F44" s="45"/>
      <c r="G44" s="45"/>
      <c r="H44" s="45"/>
      <c r="L44" s="6"/>
      <c r="N44" s="6"/>
      <c r="R44" s="6"/>
    </row>
    <row r="45" spans="1:57" s="4" customFormat="1" ht="24.6" customHeight="1" x14ac:dyDescent="0.25">
      <c r="A45" s="93" t="s">
        <v>40</v>
      </c>
      <c r="B45" s="93"/>
      <c r="C45" s="93"/>
      <c r="D45" s="93"/>
      <c r="E45" s="157"/>
      <c r="F45" s="157"/>
      <c r="G45" s="157"/>
      <c r="H45" s="157"/>
      <c r="L45" s="6"/>
      <c r="N45" s="6"/>
      <c r="R45" s="6"/>
    </row>
    <row r="46" spans="1:57" s="4" customFormat="1" ht="36.950000000000003" customHeight="1" x14ac:dyDescent="0.25">
      <c r="A46" s="48" t="s">
        <v>68</v>
      </c>
      <c r="B46" s="48" t="s">
        <v>7</v>
      </c>
      <c r="C46" s="120" t="s">
        <v>25</v>
      </c>
      <c r="D46" s="120"/>
      <c r="E46" s="58"/>
      <c r="F46" s="158"/>
      <c r="G46" s="158"/>
      <c r="H46" s="158"/>
      <c r="L46" s="6"/>
      <c r="N46" s="6"/>
      <c r="R46" s="6"/>
    </row>
    <row r="47" spans="1:57" s="4" customFormat="1" ht="20.100000000000001" customHeight="1" x14ac:dyDescent="0.25">
      <c r="A47" s="29">
        <v>1</v>
      </c>
      <c r="B47" s="2"/>
      <c r="C47" s="155"/>
      <c r="D47" s="155"/>
      <c r="E47" s="59"/>
      <c r="F47" s="156"/>
      <c r="G47" s="156"/>
      <c r="H47" s="156"/>
      <c r="L47" s="6"/>
      <c r="N47" s="6"/>
      <c r="R47" s="6"/>
    </row>
    <row r="48" spans="1:57" s="4" customFormat="1" ht="20.100000000000001" customHeight="1" x14ac:dyDescent="0.25">
      <c r="A48" s="29">
        <v>2</v>
      </c>
      <c r="B48" s="2"/>
      <c r="C48" s="155"/>
      <c r="D48" s="155"/>
      <c r="E48" s="59"/>
      <c r="F48" s="156"/>
      <c r="G48" s="156"/>
      <c r="H48" s="156"/>
      <c r="L48" s="6"/>
      <c r="N48" s="6"/>
      <c r="R48" s="6"/>
    </row>
    <row r="49" spans="1:18" s="4" customFormat="1" ht="20.100000000000001" customHeight="1" x14ac:dyDescent="0.25">
      <c r="A49" s="29">
        <v>3</v>
      </c>
      <c r="B49" s="2"/>
      <c r="C49" s="155"/>
      <c r="D49" s="155"/>
      <c r="E49" s="59"/>
      <c r="F49" s="156"/>
      <c r="G49" s="156"/>
      <c r="H49" s="156"/>
      <c r="L49" s="6"/>
      <c r="N49" s="6"/>
      <c r="R49" s="6"/>
    </row>
    <row r="50" spans="1:18" s="4" customFormat="1" ht="20.100000000000001" customHeight="1" x14ac:dyDescent="0.25">
      <c r="A50" s="29">
        <v>4</v>
      </c>
      <c r="B50" s="2"/>
      <c r="C50" s="155"/>
      <c r="D50" s="155"/>
      <c r="E50" s="59"/>
      <c r="F50" s="156"/>
      <c r="G50" s="156"/>
      <c r="H50" s="156"/>
      <c r="L50" s="6"/>
      <c r="N50" s="6"/>
      <c r="R50" s="6"/>
    </row>
    <row r="51" spans="1:18" s="4" customFormat="1" ht="20.100000000000001" customHeight="1" x14ac:dyDescent="0.25">
      <c r="A51" s="29">
        <v>5</v>
      </c>
      <c r="B51" s="2"/>
      <c r="C51" s="155"/>
      <c r="D51" s="155"/>
      <c r="E51" s="59"/>
      <c r="F51" s="156"/>
      <c r="G51" s="156"/>
      <c r="H51" s="156"/>
      <c r="L51" s="6"/>
      <c r="N51" s="6"/>
      <c r="R51" s="6"/>
    </row>
    <row r="52" spans="1:18" s="4" customFormat="1" ht="20.100000000000001" customHeight="1" x14ac:dyDescent="0.25">
      <c r="A52" s="29">
        <v>6</v>
      </c>
      <c r="B52" s="2"/>
      <c r="C52" s="155"/>
      <c r="D52" s="155"/>
      <c r="E52" s="59"/>
      <c r="F52" s="156"/>
      <c r="G52" s="156"/>
      <c r="H52" s="156"/>
      <c r="L52" s="6"/>
      <c r="N52" s="6"/>
      <c r="R52" s="6"/>
    </row>
    <row r="53" spans="1:18" s="4" customFormat="1" ht="20.100000000000001" customHeight="1" x14ac:dyDescent="0.25">
      <c r="A53" s="29">
        <v>7</v>
      </c>
      <c r="B53" s="2"/>
      <c r="C53" s="155"/>
      <c r="D53" s="155"/>
      <c r="E53" s="59"/>
      <c r="F53" s="156"/>
      <c r="G53" s="156"/>
      <c r="H53" s="156"/>
      <c r="L53" s="6"/>
      <c r="N53" s="6"/>
      <c r="R53" s="6"/>
    </row>
    <row r="54" spans="1:18" s="4" customFormat="1" ht="20.100000000000001" customHeight="1" x14ac:dyDescent="0.25">
      <c r="A54" s="29">
        <v>8</v>
      </c>
      <c r="B54" s="2"/>
      <c r="C54" s="155"/>
      <c r="D54" s="155"/>
      <c r="E54" s="59"/>
      <c r="F54" s="156"/>
      <c r="G54" s="156"/>
      <c r="H54" s="156"/>
      <c r="L54" s="6"/>
      <c r="N54" s="6"/>
      <c r="R54" s="6"/>
    </row>
    <row r="55" spans="1:18" s="4" customFormat="1" ht="20.100000000000001" customHeight="1" x14ac:dyDescent="0.25">
      <c r="A55" s="29">
        <v>9</v>
      </c>
      <c r="B55" s="2"/>
      <c r="C55" s="155"/>
      <c r="D55" s="155"/>
      <c r="E55" s="59"/>
      <c r="F55" s="156"/>
      <c r="G55" s="156"/>
      <c r="H55" s="156"/>
      <c r="L55" s="6"/>
      <c r="N55" s="6"/>
      <c r="R55" s="6"/>
    </row>
    <row r="56" spans="1:18" s="4" customFormat="1" ht="20.100000000000001" customHeight="1" x14ac:dyDescent="0.25">
      <c r="A56" s="29">
        <v>10</v>
      </c>
      <c r="B56" s="2"/>
      <c r="C56" s="155"/>
      <c r="D56" s="155"/>
      <c r="E56" s="59"/>
      <c r="F56" s="156"/>
      <c r="G56" s="156"/>
      <c r="H56" s="156"/>
      <c r="L56" s="6"/>
      <c r="N56" s="6"/>
      <c r="R56" s="6"/>
    </row>
    <row r="57" spans="1:18" s="4" customFormat="1" ht="20.100000000000001" customHeight="1" x14ac:dyDescent="0.25">
      <c r="A57" s="29">
        <v>11</v>
      </c>
      <c r="B57" s="2"/>
      <c r="C57" s="155"/>
      <c r="D57" s="155"/>
      <c r="E57" s="59"/>
      <c r="F57" s="156"/>
      <c r="G57" s="156"/>
      <c r="H57" s="156"/>
      <c r="L57" s="6"/>
      <c r="N57" s="6"/>
      <c r="R57" s="6"/>
    </row>
    <row r="58" spans="1:18" s="4" customFormat="1" ht="20.100000000000001" customHeight="1" x14ac:dyDescent="0.25">
      <c r="A58" s="29">
        <v>12</v>
      </c>
      <c r="B58" s="2"/>
      <c r="C58" s="155"/>
      <c r="D58" s="155"/>
      <c r="E58" s="59"/>
      <c r="F58" s="156"/>
      <c r="G58" s="156"/>
      <c r="H58" s="156"/>
      <c r="L58" s="6"/>
      <c r="N58" s="6"/>
      <c r="R58" s="6"/>
    </row>
    <row r="59" spans="1:18" s="4" customFormat="1" ht="20.100000000000001" customHeight="1" x14ac:dyDescent="0.25">
      <c r="A59" s="29">
        <v>13</v>
      </c>
      <c r="B59" s="2"/>
      <c r="C59" s="155"/>
      <c r="D59" s="155"/>
      <c r="E59" s="59"/>
      <c r="F59" s="156"/>
      <c r="G59" s="156"/>
      <c r="H59" s="156"/>
      <c r="L59" s="6"/>
      <c r="N59" s="6"/>
      <c r="R59" s="6"/>
    </row>
    <row r="60" spans="1:18" s="4" customFormat="1" ht="20.100000000000001" customHeight="1" x14ac:dyDescent="0.25">
      <c r="A60" s="29">
        <v>14</v>
      </c>
      <c r="B60" s="2"/>
      <c r="C60" s="155"/>
      <c r="D60" s="155"/>
      <c r="E60" s="59"/>
      <c r="F60" s="156"/>
      <c r="G60" s="156"/>
      <c r="H60" s="156"/>
      <c r="L60" s="6"/>
      <c r="N60" s="6"/>
      <c r="R60" s="6"/>
    </row>
    <row r="61" spans="1:18" s="4" customFormat="1" ht="20.100000000000001" customHeight="1" x14ac:dyDescent="0.25">
      <c r="A61" s="29">
        <v>15</v>
      </c>
      <c r="B61" s="2"/>
      <c r="C61" s="155"/>
      <c r="D61" s="155"/>
      <c r="E61" s="59"/>
      <c r="F61" s="156"/>
      <c r="G61" s="156"/>
      <c r="H61" s="156"/>
      <c r="L61" s="6"/>
      <c r="N61" s="6"/>
      <c r="R61" s="6"/>
    </row>
    <row r="62" spans="1:18" s="4" customFormat="1" ht="20.100000000000001" customHeight="1" x14ac:dyDescent="0.25">
      <c r="A62" s="29">
        <v>16</v>
      </c>
      <c r="B62" s="2"/>
      <c r="C62" s="155"/>
      <c r="D62" s="155"/>
      <c r="E62" s="59"/>
      <c r="F62" s="156"/>
      <c r="G62" s="156"/>
      <c r="H62" s="156"/>
      <c r="L62" s="6"/>
      <c r="N62" s="6"/>
      <c r="R62" s="6"/>
    </row>
    <row r="63" spans="1:18" s="4" customFormat="1" ht="20.100000000000001" customHeight="1" x14ac:dyDescent="0.25">
      <c r="A63" s="29">
        <v>17</v>
      </c>
      <c r="B63" s="2"/>
      <c r="C63" s="155"/>
      <c r="D63" s="155"/>
      <c r="E63" s="59"/>
      <c r="F63" s="156"/>
      <c r="G63" s="156"/>
      <c r="H63" s="156"/>
      <c r="L63" s="6"/>
      <c r="N63" s="6"/>
      <c r="R63" s="6"/>
    </row>
    <row r="64" spans="1:18" s="4" customFormat="1" ht="20.100000000000001" customHeight="1" x14ac:dyDescent="0.25">
      <c r="A64" s="29">
        <v>18</v>
      </c>
      <c r="B64" s="2"/>
      <c r="C64" s="155"/>
      <c r="D64" s="155"/>
      <c r="E64" s="59"/>
      <c r="F64" s="156"/>
      <c r="G64" s="156"/>
      <c r="H64" s="156"/>
      <c r="L64" s="6"/>
      <c r="N64" s="6"/>
      <c r="R64" s="6"/>
    </row>
    <row r="65" spans="1:18" s="4" customFormat="1" ht="20.100000000000001" customHeight="1" x14ac:dyDescent="0.25">
      <c r="A65" s="29">
        <v>19</v>
      </c>
      <c r="B65" s="2"/>
      <c r="C65" s="155"/>
      <c r="D65" s="155"/>
      <c r="E65" s="59"/>
      <c r="F65" s="156"/>
      <c r="G65" s="156"/>
      <c r="H65" s="156"/>
      <c r="L65" s="6"/>
      <c r="N65" s="6"/>
      <c r="R65" s="6"/>
    </row>
    <row r="66" spans="1:18" s="4" customFormat="1" ht="20.100000000000001" customHeight="1" x14ac:dyDescent="0.25">
      <c r="A66" s="29">
        <v>20</v>
      </c>
      <c r="B66" s="2"/>
      <c r="C66" s="155"/>
      <c r="D66" s="155"/>
      <c r="E66" s="59"/>
      <c r="F66" s="160"/>
      <c r="G66" s="160"/>
      <c r="H66" s="160"/>
      <c r="L66" s="6"/>
      <c r="N66" s="6"/>
      <c r="R66" s="6"/>
    </row>
    <row r="67" spans="1:18" s="4" customFormat="1" ht="3.95" customHeight="1" x14ac:dyDescent="0.25">
      <c r="A67" s="161"/>
      <c r="B67" s="162"/>
      <c r="C67" s="162"/>
      <c r="D67" s="163"/>
      <c r="E67" s="60"/>
      <c r="F67" s="60"/>
      <c r="G67" s="60"/>
      <c r="H67" s="61"/>
      <c r="L67" s="6"/>
      <c r="N67" s="6"/>
      <c r="R67" s="6"/>
    </row>
    <row r="68" spans="1:18" s="4" customFormat="1" ht="20.100000000000001" customHeight="1" x14ac:dyDescent="0.25">
      <c r="A68" s="52" t="s">
        <v>28</v>
      </c>
      <c r="B68" s="53">
        <f>SUM(B47:B66)</f>
        <v>0</v>
      </c>
      <c r="C68" s="159"/>
      <c r="D68" s="159"/>
      <c r="E68" s="62"/>
      <c r="L68" s="6"/>
      <c r="N68" s="6"/>
      <c r="R68" s="6"/>
    </row>
    <row r="69" spans="1:18" s="4" customFormat="1" ht="20.100000000000001" customHeight="1" x14ac:dyDescent="0.25">
      <c r="A69" s="44"/>
      <c r="B69" s="44"/>
      <c r="C69" s="44"/>
      <c r="D69" s="44"/>
      <c r="E69" s="44"/>
      <c r="F69" s="44"/>
      <c r="G69" s="44"/>
      <c r="H69" s="44"/>
      <c r="L69" s="6"/>
      <c r="N69" s="6"/>
      <c r="R69" s="6"/>
    </row>
    <row r="70" spans="1:18" s="4" customFormat="1" ht="15" x14ac:dyDescent="0.25">
      <c r="A70" s="54"/>
      <c r="L70" s="6"/>
      <c r="N70" s="6"/>
      <c r="R70" s="6"/>
    </row>
    <row r="71" spans="1:18" s="4" customFormat="1" ht="15.75" x14ac:dyDescent="0.25">
      <c r="A71" s="23"/>
      <c r="H71" s="50"/>
      <c r="L71" s="6"/>
      <c r="N71" s="6"/>
      <c r="R71" s="6"/>
    </row>
    <row r="72" spans="1:18" s="4" customFormat="1" ht="15.75" x14ac:dyDescent="0.25">
      <c r="A72" s="55"/>
      <c r="H72" s="51"/>
      <c r="L72" s="6"/>
      <c r="N72" s="6"/>
      <c r="R72" s="6"/>
    </row>
    <row r="73" spans="1:18" s="4" customFormat="1" ht="15" x14ac:dyDescent="0.25">
      <c r="L73" s="6"/>
      <c r="N73" s="6"/>
      <c r="R73" s="6"/>
    </row>
    <row r="74" spans="1:18" s="4" customFormat="1" ht="15" x14ac:dyDescent="0.25">
      <c r="L74" s="6"/>
      <c r="N74" s="6"/>
      <c r="R74" s="6"/>
    </row>
    <row r="75" spans="1:18" s="4" customFormat="1" ht="15" x14ac:dyDescent="0.25">
      <c r="L75" s="6"/>
      <c r="N75" s="6"/>
      <c r="R75" s="6"/>
    </row>
    <row r="76" spans="1:18" s="4" customFormat="1" ht="15" x14ac:dyDescent="0.25">
      <c r="L76" s="6"/>
      <c r="N76" s="6"/>
      <c r="R76" s="6"/>
    </row>
    <row r="77" spans="1:18" s="4" customFormat="1" ht="15" x14ac:dyDescent="0.25">
      <c r="L77" s="6"/>
      <c r="N77" s="6"/>
      <c r="R77" s="6"/>
    </row>
    <row r="78" spans="1:18" s="4" customFormat="1" ht="15" x14ac:dyDescent="0.25">
      <c r="L78" s="6"/>
      <c r="N78" s="6"/>
      <c r="R78" s="6"/>
    </row>
    <row r="79" spans="1:18" s="4" customFormat="1" ht="15" x14ac:dyDescent="0.25">
      <c r="L79" s="6"/>
      <c r="N79" s="6"/>
      <c r="R79" s="6"/>
    </row>
    <row r="80" spans="1:18" s="4" customFormat="1" ht="15" x14ac:dyDescent="0.25">
      <c r="L80" s="6"/>
      <c r="N80" s="6"/>
      <c r="R80" s="6"/>
    </row>
    <row r="81" spans="12:18" s="4" customFormat="1" ht="15" x14ac:dyDescent="0.25">
      <c r="L81" s="6"/>
      <c r="N81" s="6"/>
      <c r="R81" s="6"/>
    </row>
    <row r="82" spans="12:18" s="4" customFormat="1" ht="15" x14ac:dyDescent="0.25">
      <c r="L82" s="6"/>
      <c r="N82" s="6"/>
      <c r="R82" s="6"/>
    </row>
    <row r="83" spans="12:18" s="4" customFormat="1" ht="15" x14ac:dyDescent="0.25">
      <c r="L83" s="6"/>
      <c r="N83" s="6"/>
      <c r="R83" s="6"/>
    </row>
    <row r="84" spans="12:18" s="4" customFormat="1" ht="15" x14ac:dyDescent="0.25">
      <c r="L84" s="6"/>
      <c r="N84" s="6"/>
      <c r="R84" s="6"/>
    </row>
    <row r="85" spans="12:18" s="4" customFormat="1" ht="15" x14ac:dyDescent="0.25">
      <c r="L85" s="6"/>
      <c r="N85" s="6"/>
      <c r="R85" s="6"/>
    </row>
    <row r="86" spans="12:18" s="4" customFormat="1" ht="15" x14ac:dyDescent="0.25">
      <c r="L86" s="6"/>
      <c r="N86" s="6"/>
      <c r="R86" s="6"/>
    </row>
    <row r="87" spans="12:18" s="4" customFormat="1" ht="15" x14ac:dyDescent="0.25">
      <c r="L87" s="6"/>
      <c r="N87" s="6"/>
      <c r="R87" s="6"/>
    </row>
    <row r="88" spans="12:18" s="4" customFormat="1" ht="15" x14ac:dyDescent="0.25">
      <c r="L88" s="6"/>
      <c r="N88" s="6"/>
      <c r="R88" s="6"/>
    </row>
    <row r="89" spans="12:18" s="4" customFormat="1" ht="15" x14ac:dyDescent="0.25">
      <c r="L89" s="6"/>
      <c r="N89" s="6"/>
      <c r="R89" s="6"/>
    </row>
    <row r="90" spans="12:18" s="4" customFormat="1" ht="15" x14ac:dyDescent="0.25">
      <c r="L90" s="6"/>
      <c r="N90" s="6"/>
      <c r="R90" s="6"/>
    </row>
    <row r="91" spans="12:18" s="4" customFormat="1" ht="15" x14ac:dyDescent="0.25">
      <c r="L91" s="6"/>
      <c r="N91" s="6"/>
      <c r="R91" s="6"/>
    </row>
    <row r="92" spans="12:18" s="4" customFormat="1" ht="15" x14ac:dyDescent="0.25">
      <c r="L92" s="6"/>
      <c r="N92" s="6"/>
      <c r="R92" s="6"/>
    </row>
    <row r="93" spans="12:18" s="4" customFormat="1" ht="15" x14ac:dyDescent="0.25">
      <c r="L93" s="6"/>
      <c r="N93" s="6"/>
      <c r="R93" s="6"/>
    </row>
    <row r="94" spans="12:18" s="4" customFormat="1" ht="15" x14ac:dyDescent="0.25">
      <c r="L94" s="6"/>
      <c r="N94" s="6"/>
      <c r="R94" s="6"/>
    </row>
    <row r="95" spans="12:18" s="4" customFormat="1" ht="15" x14ac:dyDescent="0.25">
      <c r="L95" s="6"/>
      <c r="N95" s="6"/>
      <c r="R95" s="6"/>
    </row>
    <row r="96" spans="12:18" s="4" customFormat="1" ht="15" x14ac:dyDescent="0.25">
      <c r="L96" s="6"/>
      <c r="N96" s="6"/>
      <c r="R96" s="6"/>
    </row>
    <row r="97" spans="12:18" s="4" customFormat="1" ht="15" x14ac:dyDescent="0.25">
      <c r="L97" s="6"/>
      <c r="N97" s="6"/>
      <c r="R97" s="6"/>
    </row>
    <row r="98" spans="12:18" s="4" customFormat="1" ht="15" x14ac:dyDescent="0.25">
      <c r="L98" s="6"/>
      <c r="N98" s="6"/>
      <c r="R98" s="6"/>
    </row>
    <row r="99" spans="12:18" s="4" customFormat="1" ht="15" x14ac:dyDescent="0.25">
      <c r="L99" s="6"/>
      <c r="N99" s="6"/>
      <c r="R99" s="6"/>
    </row>
    <row r="100" spans="12:18" s="4" customFormat="1" ht="15" x14ac:dyDescent="0.25">
      <c r="L100" s="6"/>
      <c r="N100" s="6"/>
      <c r="R100" s="6"/>
    </row>
    <row r="101" spans="12:18" s="4" customFormat="1" ht="15" x14ac:dyDescent="0.25">
      <c r="L101" s="6"/>
      <c r="N101" s="6"/>
      <c r="R101" s="6"/>
    </row>
    <row r="102" spans="12:18" s="4" customFormat="1" ht="15" x14ac:dyDescent="0.25">
      <c r="L102" s="6"/>
      <c r="N102" s="6"/>
      <c r="R102" s="6"/>
    </row>
    <row r="103" spans="12:18" s="4" customFormat="1" ht="15" x14ac:dyDescent="0.25">
      <c r="L103" s="6"/>
      <c r="N103" s="6"/>
      <c r="R103" s="6"/>
    </row>
    <row r="104" spans="12:18" s="4" customFormat="1" ht="15" x14ac:dyDescent="0.25">
      <c r="L104" s="6"/>
      <c r="N104" s="6"/>
      <c r="R104" s="6"/>
    </row>
    <row r="105" spans="12:18" s="4" customFormat="1" ht="15" x14ac:dyDescent="0.25"/>
    <row r="106" spans="12:18" s="4" customFormat="1" ht="15" x14ac:dyDescent="0.25"/>
    <row r="107" spans="12:18" s="4" customFormat="1" ht="15" x14ac:dyDescent="0.25"/>
  </sheetData>
  <sheetProtection algorithmName="SHA-512" hashValue="+uFR1C9VZctwnwEBzVCSuLyBZTYc1Z07HUnu5Rg78EmpSOsYmLjg6KurOlO2KVx9OjdzISf4VLPAr9xeoScrEQ==" saltValue="yihEOq84DmIgEdLeDMx15A==" spinCount="100000" sheet="1" formatColumns="0" formatRows="0" selectLockedCells="1" autoFilter="0"/>
  <mergeCells count="101">
    <mergeCell ref="C65:D65"/>
    <mergeCell ref="F65:H65"/>
    <mergeCell ref="C66:D66"/>
    <mergeCell ref="F66:H66"/>
    <mergeCell ref="A67:D67"/>
    <mergeCell ref="C68:D68"/>
    <mergeCell ref="C62:D62"/>
    <mergeCell ref="F62:H62"/>
    <mergeCell ref="C63:D63"/>
    <mergeCell ref="F63:H63"/>
    <mergeCell ref="C64:D64"/>
    <mergeCell ref="F64:H64"/>
    <mergeCell ref="C59:D59"/>
    <mergeCell ref="F59:H59"/>
    <mergeCell ref="C60:D60"/>
    <mergeCell ref="F60:H60"/>
    <mergeCell ref="C61:D61"/>
    <mergeCell ref="F61:H61"/>
    <mergeCell ref="C56:D56"/>
    <mergeCell ref="F56:H56"/>
    <mergeCell ref="C57:D57"/>
    <mergeCell ref="F57:H57"/>
    <mergeCell ref="C58:D58"/>
    <mergeCell ref="F58:H58"/>
    <mergeCell ref="C53:D53"/>
    <mergeCell ref="F53:H53"/>
    <mergeCell ref="C54:D54"/>
    <mergeCell ref="F54:H54"/>
    <mergeCell ref="C55:D55"/>
    <mergeCell ref="F55:H55"/>
    <mergeCell ref="C50:D50"/>
    <mergeCell ref="F50:H50"/>
    <mergeCell ref="C51:D51"/>
    <mergeCell ref="F51:H51"/>
    <mergeCell ref="C52:D52"/>
    <mergeCell ref="F52:H52"/>
    <mergeCell ref="C47:D47"/>
    <mergeCell ref="F47:H47"/>
    <mergeCell ref="C48:D48"/>
    <mergeCell ref="F48:H48"/>
    <mergeCell ref="C49:D49"/>
    <mergeCell ref="F49:H49"/>
    <mergeCell ref="B41:C41"/>
    <mergeCell ref="A43:C43"/>
    <mergeCell ref="A45:D45"/>
    <mergeCell ref="E45:H45"/>
    <mergeCell ref="C46:D46"/>
    <mergeCell ref="F46:H46"/>
    <mergeCell ref="B35:C35"/>
    <mergeCell ref="B36:C36"/>
    <mergeCell ref="B37:C37"/>
    <mergeCell ref="B38:C38"/>
    <mergeCell ref="B39:C39"/>
    <mergeCell ref="B40:C40"/>
    <mergeCell ref="B29:C29"/>
    <mergeCell ref="B30:C30"/>
    <mergeCell ref="B31:C31"/>
    <mergeCell ref="B32:C32"/>
    <mergeCell ref="B33:C33"/>
    <mergeCell ref="B34:C34"/>
    <mergeCell ref="B23:C23"/>
    <mergeCell ref="B24:C24"/>
    <mergeCell ref="B25:C25"/>
    <mergeCell ref="B26:C26"/>
    <mergeCell ref="A27:H27"/>
    <mergeCell ref="B28:C28"/>
    <mergeCell ref="B17:C17"/>
    <mergeCell ref="B18:C18"/>
    <mergeCell ref="B19:C19"/>
    <mergeCell ref="B20:C20"/>
    <mergeCell ref="B21:C21"/>
    <mergeCell ref="B22:C22"/>
    <mergeCell ref="B15:C15"/>
    <mergeCell ref="B16:C16"/>
    <mergeCell ref="C9:D9"/>
    <mergeCell ref="A10:B10"/>
    <mergeCell ref="C10:D10"/>
    <mergeCell ref="F10:H10"/>
    <mergeCell ref="A11:B11"/>
    <mergeCell ref="C11:D11"/>
    <mergeCell ref="F11:H11"/>
    <mergeCell ref="A8:B8"/>
    <mergeCell ref="C8:D8"/>
    <mergeCell ref="E8:E9"/>
    <mergeCell ref="F8:H9"/>
    <mergeCell ref="A9:B9"/>
    <mergeCell ref="A12:H12"/>
    <mergeCell ref="AF12:AG12"/>
    <mergeCell ref="B13:C13"/>
    <mergeCell ref="B14:C14"/>
    <mergeCell ref="F1:H1"/>
    <mergeCell ref="F2:H2"/>
    <mergeCell ref="F3:H3"/>
    <mergeCell ref="C5:F5"/>
    <mergeCell ref="G5:H5"/>
    <mergeCell ref="F4:H4"/>
    <mergeCell ref="A6:D6"/>
    <mergeCell ref="E6:H6"/>
    <mergeCell ref="A7:B7"/>
    <mergeCell ref="C7:D7"/>
    <mergeCell ref="E7:H7"/>
  </mergeCells>
  <conditionalFormatting sqref="A10:A11 B47:C47 B48:B66">
    <cfRule type="cellIs" priority="24" stopIfTrue="1" operator="notEqual">
      <formula>0</formula>
    </cfRule>
  </conditionalFormatting>
  <conditionalFormatting sqref="A10:A11 B47:C47 B48:B66">
    <cfRule type="cellIs" dxfId="194" priority="23" stopIfTrue="1" operator="equal">
      <formula>0</formula>
    </cfRule>
  </conditionalFormatting>
  <conditionalFormatting sqref="A10:A11">
    <cfRule type="cellIs" dxfId="193" priority="22" operator="equal">
      <formula>#REF!</formula>
    </cfRule>
  </conditionalFormatting>
  <conditionalFormatting sqref="G5">
    <cfRule type="cellIs" dxfId="192" priority="21" stopIfTrue="1" operator="equal">
      <formula>0</formula>
    </cfRule>
  </conditionalFormatting>
  <conditionalFormatting sqref="C7">
    <cfRule type="cellIs" dxfId="191" priority="18" stopIfTrue="1" operator="equal">
      <formula>0</formula>
    </cfRule>
  </conditionalFormatting>
  <conditionalFormatting sqref="C8:C9">
    <cfRule type="cellIs" dxfId="190" priority="17" stopIfTrue="1" operator="equal">
      <formula>0</formula>
    </cfRule>
  </conditionalFormatting>
  <conditionalFormatting sqref="C48:C66">
    <cfRule type="cellIs" priority="20" stopIfTrue="1" operator="notEqual">
      <formula>0</formula>
    </cfRule>
  </conditionalFormatting>
  <conditionalFormatting sqref="C48:C66">
    <cfRule type="cellIs" dxfId="189" priority="19" stopIfTrue="1" operator="equal">
      <formula>0</formula>
    </cfRule>
  </conditionalFormatting>
  <conditionalFormatting sqref="D14">
    <cfRule type="cellIs" priority="16" stopIfTrue="1" operator="notEqual">
      <formula>0</formula>
    </cfRule>
  </conditionalFormatting>
  <conditionalFormatting sqref="D14">
    <cfRule type="cellIs" dxfId="188" priority="15" stopIfTrue="1" operator="equal">
      <formula>0</formula>
    </cfRule>
  </conditionalFormatting>
  <conditionalFormatting sqref="D15:F25">
    <cfRule type="cellIs" priority="14" stopIfTrue="1" operator="notEqual">
      <formula>0</formula>
    </cfRule>
  </conditionalFormatting>
  <conditionalFormatting sqref="D15:F25">
    <cfRule type="cellIs" dxfId="187" priority="13" stopIfTrue="1" operator="equal">
      <formula>0</formula>
    </cfRule>
  </conditionalFormatting>
  <conditionalFormatting sqref="E14:F14">
    <cfRule type="cellIs" priority="12" stopIfTrue="1" operator="notEqual">
      <formula>0</formula>
    </cfRule>
  </conditionalFormatting>
  <conditionalFormatting sqref="E14:F14">
    <cfRule type="cellIs" dxfId="186" priority="11" stopIfTrue="1" operator="equal">
      <formula>0</formula>
    </cfRule>
  </conditionalFormatting>
  <conditionalFormatting sqref="D29">
    <cfRule type="cellIs" priority="10" stopIfTrue="1" operator="notEqual">
      <formula>0</formula>
    </cfRule>
  </conditionalFormatting>
  <conditionalFormatting sqref="D29">
    <cfRule type="cellIs" dxfId="185" priority="9" stopIfTrue="1" operator="equal">
      <formula>0</formula>
    </cfRule>
  </conditionalFormatting>
  <conditionalFormatting sqref="D30:F40">
    <cfRule type="cellIs" priority="8" stopIfTrue="1" operator="notEqual">
      <formula>0</formula>
    </cfRule>
  </conditionalFormatting>
  <conditionalFormatting sqref="D30:F40">
    <cfRule type="cellIs" dxfId="184" priority="7" stopIfTrue="1" operator="equal">
      <formula>""</formula>
    </cfRule>
  </conditionalFormatting>
  <conditionalFormatting sqref="E29:F29">
    <cfRule type="cellIs" priority="6" stopIfTrue="1" operator="notEqual">
      <formula>0</formula>
    </cfRule>
  </conditionalFormatting>
  <conditionalFormatting sqref="E29:F29">
    <cfRule type="cellIs" dxfId="183" priority="5" stopIfTrue="1" operator="equal">
      <formula>0</formula>
    </cfRule>
  </conditionalFormatting>
  <conditionalFormatting sqref="F4">
    <cfRule type="cellIs" dxfId="182" priority="2" stopIfTrue="1" operator="equal">
      <formula>0</formula>
    </cfRule>
  </conditionalFormatting>
  <dataValidations disablePrompts="1" count="1">
    <dataValidation type="list" allowBlank="1" showInputMessage="1" showErrorMessage="1" sqref="C7:D7" xr:uid="{E45AA235-DCA7-4686-87DB-8B8B7AFA1DAA}">
      <formula1>"1,2,3,4,5,6,7,8,9,10"</formula1>
    </dataValidation>
  </dataValidations>
  <hyperlinks>
    <hyperlink ref="AF4" location="Instructions!A8" display="Instructions" xr:uid="{46D8B076-F738-4C1B-A4E0-F7413A37A584}"/>
  </hyperlinks>
  <printOptions horizontalCentered="1"/>
  <pageMargins left="0.25" right="0.25" top="0.75" bottom="0.75" header="0.3" footer="0.3"/>
  <pageSetup scale="18"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33880-5FF3-4B62-8308-BA9224F5BA5B}">
  <sheetPr>
    <tabColor theme="8" tint="0.59999389629810485"/>
    <pageSetUpPr fitToPage="1"/>
  </sheetPr>
  <dimension ref="A1:BE107"/>
  <sheetViews>
    <sheetView showGridLines="0" zoomScale="75" zoomScaleNormal="75" zoomScaleSheetLayoutView="70" workbookViewId="0">
      <selection activeCell="F4" sqref="F4:H4"/>
    </sheetView>
  </sheetViews>
  <sheetFormatPr defaultColWidth="9.140625" defaultRowHeight="14.25" x14ac:dyDescent="0.25"/>
  <cols>
    <col min="1" max="1" width="14.7109375" style="14" customWidth="1"/>
    <col min="2" max="2" width="19.7109375" style="14" customWidth="1"/>
    <col min="3" max="3" width="29.7109375" style="14" customWidth="1"/>
    <col min="4" max="4" width="23.7109375" style="14" customWidth="1"/>
    <col min="5" max="5" width="25.5703125" style="14" customWidth="1"/>
    <col min="6" max="6" width="23.85546875" style="14" customWidth="1"/>
    <col min="7" max="7" width="23.7109375" style="14" customWidth="1"/>
    <col min="8" max="8" width="18.85546875" style="14" customWidth="1"/>
    <col min="9" max="9" width="9.140625" style="14" customWidth="1"/>
    <col min="10" max="10" width="17.7109375" style="14" customWidth="1"/>
    <col min="11" max="11" width="33.28515625" style="14" customWidth="1"/>
    <col min="12" max="12" width="15.85546875" style="14" customWidth="1"/>
    <col min="13" max="13" width="15.7109375" style="14" customWidth="1"/>
    <col min="14" max="14" width="15.85546875" style="14" customWidth="1"/>
    <col min="15" max="15" width="10.7109375" style="14" customWidth="1"/>
    <col min="16" max="16" width="15.85546875" style="14" customWidth="1"/>
    <col min="17" max="17" width="30.28515625" style="14" customWidth="1"/>
    <col min="18" max="18" width="13.5703125" style="14" customWidth="1"/>
    <col min="19" max="19" width="10.7109375" style="14" customWidth="1"/>
    <col min="20" max="20" width="10.5703125" style="14" customWidth="1"/>
    <col min="21" max="22" width="10.7109375" style="14" customWidth="1"/>
    <col min="23" max="23" width="19.28515625" style="14" customWidth="1"/>
    <col min="24" max="24" width="10.7109375" style="14" customWidth="1"/>
    <col min="25" max="31" width="9.140625" style="14" customWidth="1"/>
    <col min="32" max="32" width="20.42578125" style="14" bestFit="1" customWidth="1"/>
    <col min="33" max="33" width="21.28515625" style="14" customWidth="1"/>
    <col min="34" max="16384" width="9.140625" style="14"/>
  </cols>
  <sheetData>
    <row r="1" spans="1:57" ht="27" customHeight="1" x14ac:dyDescent="0.25">
      <c r="E1" s="5" t="s">
        <v>9</v>
      </c>
      <c r="F1" s="164" t="str">
        <f>IF(('Contract Roll-up'!F1)="","",'Contract Roll-up'!F1)</f>
        <v/>
      </c>
      <c r="G1" s="165"/>
      <c r="H1" s="166"/>
    </row>
    <row r="2" spans="1:57" ht="27" customHeight="1" x14ac:dyDescent="0.25">
      <c r="E2" s="5" t="s">
        <v>10</v>
      </c>
      <c r="F2" s="164" t="str">
        <f>IF(('Contract Roll-up'!F2)="","",'Contract Roll-up'!F2)</f>
        <v/>
      </c>
      <c r="G2" s="165"/>
      <c r="H2" s="166"/>
    </row>
    <row r="3" spans="1:57" ht="27" customHeight="1" x14ac:dyDescent="0.25">
      <c r="E3" s="5" t="s">
        <v>11</v>
      </c>
      <c r="F3" s="164" t="str">
        <f>IF(('Contract Roll-up'!F3)="","",'Contract Roll-up'!F3)</f>
        <v/>
      </c>
      <c r="G3" s="165"/>
      <c r="H3" s="166"/>
      <c r="J3" s="9"/>
      <c r="K3" s="10" t="s">
        <v>41</v>
      </c>
    </row>
    <row r="4" spans="1:57" s="4" customFormat="1" ht="27" customHeight="1" x14ac:dyDescent="0.25">
      <c r="C4" s="11" t="s">
        <v>8</v>
      </c>
      <c r="D4" s="72" t="str">
        <f>IF(('Contract Roll-up'!D4)="","",'Contract Roll-up'!D4)</f>
        <v/>
      </c>
      <c r="E4" s="5" t="s">
        <v>52</v>
      </c>
      <c r="F4" s="102"/>
      <c r="G4" s="103"/>
      <c r="H4" s="104"/>
      <c r="L4" s="6"/>
      <c r="N4" s="6"/>
      <c r="R4" s="6"/>
      <c r="AA4" s="4">
        <v>4</v>
      </c>
      <c r="AF4" s="12" t="s">
        <v>0</v>
      </c>
      <c r="AG4" s="8" t="s">
        <v>1</v>
      </c>
    </row>
    <row r="5" spans="1:57" s="4" customFormat="1" ht="27" customHeight="1" x14ac:dyDescent="0.25">
      <c r="A5" s="13"/>
      <c r="C5" s="135" t="s">
        <v>29</v>
      </c>
      <c r="D5" s="136"/>
      <c r="E5" s="136"/>
      <c r="F5" s="136"/>
      <c r="G5" s="150"/>
      <c r="H5" s="150"/>
      <c r="L5" s="6"/>
      <c r="N5" s="6"/>
      <c r="R5" s="6"/>
      <c r="AA5" s="4">
        <v>5</v>
      </c>
    </row>
    <row r="6" spans="1:57" ht="21.95" customHeight="1" x14ac:dyDescent="0.25">
      <c r="A6" s="132" t="s">
        <v>30</v>
      </c>
      <c r="B6" s="133"/>
      <c r="C6" s="133"/>
      <c r="D6" s="134"/>
      <c r="E6" s="129" t="str">
        <f>IF('Contract Roll-up'!D3="HUB","Work Authorization HUB Status","Work Authorization DBE Status")</f>
        <v>Work Authorization DBE Status</v>
      </c>
      <c r="F6" s="130"/>
      <c r="G6" s="130"/>
      <c r="H6" s="131"/>
      <c r="J6" s="4"/>
      <c r="K6" s="15"/>
      <c r="L6" s="15"/>
      <c r="M6" s="15"/>
      <c r="N6" s="15"/>
      <c r="O6" s="15"/>
      <c r="P6" s="15"/>
      <c r="Q6" s="15"/>
      <c r="R6" s="15"/>
      <c r="S6" s="15"/>
      <c r="T6" s="15"/>
      <c r="U6" s="15"/>
      <c r="V6" s="15"/>
    </row>
    <row r="7" spans="1:57" s="4" customFormat="1" ht="19.5" customHeight="1" x14ac:dyDescent="0.25">
      <c r="A7" s="114" t="s">
        <v>31</v>
      </c>
      <c r="B7" s="115"/>
      <c r="C7" s="151">
        <v>7</v>
      </c>
      <c r="D7" s="152"/>
      <c r="E7" s="126" t="s">
        <v>35</v>
      </c>
      <c r="F7" s="127"/>
      <c r="G7" s="127"/>
      <c r="H7" s="128"/>
      <c r="L7" s="6"/>
      <c r="N7" s="6"/>
      <c r="R7" s="6"/>
      <c r="AA7" s="4" t="s">
        <v>2</v>
      </c>
    </row>
    <row r="8" spans="1:57" s="4" customFormat="1" ht="20.25" customHeight="1" x14ac:dyDescent="0.25">
      <c r="A8" s="110" t="s">
        <v>32</v>
      </c>
      <c r="B8" s="111"/>
      <c r="C8" s="99"/>
      <c r="D8" s="101"/>
      <c r="E8" s="167" t="str">
        <f>IF('Contract Roll-up'!D3="HUB","Total HUB Amount 
       Committed","Total DBE Amount 
       Committed")</f>
        <v>Total DBE Amount 
       Committed</v>
      </c>
      <c r="F8" s="169" t="str">
        <f>IF(D26=0,"",D26)</f>
        <v/>
      </c>
      <c r="G8" s="170"/>
      <c r="H8" s="171"/>
      <c r="L8" s="6"/>
      <c r="N8" s="6"/>
      <c r="R8" s="6"/>
      <c r="AA8" s="4" t="s">
        <v>3</v>
      </c>
    </row>
    <row r="9" spans="1:57" s="4" customFormat="1" ht="20.100000000000001" customHeight="1" x14ac:dyDescent="0.25">
      <c r="A9" s="110" t="s">
        <v>33</v>
      </c>
      <c r="B9" s="111"/>
      <c r="C9" s="116"/>
      <c r="D9" s="117"/>
      <c r="E9" s="168"/>
      <c r="F9" s="172"/>
      <c r="G9" s="173"/>
      <c r="H9" s="174"/>
      <c r="L9" s="6"/>
      <c r="N9" s="6"/>
      <c r="R9" s="6"/>
      <c r="AA9" s="4" t="s">
        <v>4</v>
      </c>
    </row>
    <row r="10" spans="1:57" s="4" customFormat="1" ht="30" customHeight="1" x14ac:dyDescent="0.25">
      <c r="A10" s="125" t="s">
        <v>34</v>
      </c>
      <c r="B10" s="125"/>
      <c r="C10" s="97">
        <f>B68</f>
        <v>0</v>
      </c>
      <c r="D10" s="98"/>
      <c r="E10" s="16" t="str">
        <f>IF('Contract Roll-up'!D3="HUB","HUB % Committed 
        to Date","DBE % Committed 
        to Date")</f>
        <v>DBE % Committed 
        to Date</v>
      </c>
      <c r="F10" s="149" t="str">
        <f>IF(C9="","",D26/C11)</f>
        <v/>
      </c>
      <c r="G10" s="149"/>
      <c r="H10" s="149"/>
      <c r="L10" s="6"/>
      <c r="N10" s="6"/>
      <c r="R10" s="6"/>
      <c r="AA10" s="4" t="s">
        <v>5</v>
      </c>
    </row>
    <row r="11" spans="1:57" s="4" customFormat="1" ht="19.5" customHeight="1" x14ac:dyDescent="0.2">
      <c r="A11" s="96" t="s">
        <v>51</v>
      </c>
      <c r="B11" s="96"/>
      <c r="C11" s="97">
        <f>C9+C10</f>
        <v>0</v>
      </c>
      <c r="D11" s="98"/>
      <c r="E11" s="16" t="str">
        <f>IF('Contract Roll-up'!D3="HUB","HUB % Paid to Date","DBE % Paid to Date")</f>
        <v>DBE % Paid to Date</v>
      </c>
      <c r="F11" s="149" t="str">
        <f>IF(C9="","",G26/C11)</f>
        <v/>
      </c>
      <c r="G11" s="149"/>
      <c r="H11" s="149"/>
      <c r="I11" s="17"/>
      <c r="J11" s="18"/>
      <c r="K11" s="18"/>
      <c r="L11" s="19"/>
      <c r="M11" s="18"/>
      <c r="N11" s="19"/>
      <c r="O11" s="18"/>
      <c r="P11" s="18"/>
      <c r="Q11" s="18"/>
      <c r="R11" s="19"/>
      <c r="S11" s="18"/>
      <c r="T11" s="18"/>
      <c r="U11" s="18"/>
      <c r="V11" s="18"/>
      <c r="W11" s="18"/>
      <c r="X11" s="18"/>
      <c r="Y11" s="18"/>
      <c r="Z11" s="18"/>
      <c r="AA11" s="18"/>
      <c r="AB11" s="18"/>
      <c r="AC11" s="18"/>
      <c r="AD11" s="18"/>
      <c r="AE11" s="18"/>
      <c r="AF11" s="18"/>
      <c r="AG11" s="18"/>
      <c r="AH11" s="18"/>
      <c r="AI11" s="18"/>
      <c r="AJ11" s="18"/>
      <c r="AK11" s="18"/>
    </row>
    <row r="12" spans="1:57" s="20" customFormat="1" ht="21.95" customHeight="1" thickBot="1" x14ac:dyDescent="0.3">
      <c r="A12" s="132" t="s">
        <v>36</v>
      </c>
      <c r="B12" s="133"/>
      <c r="C12" s="133"/>
      <c r="D12" s="133"/>
      <c r="E12" s="133"/>
      <c r="F12" s="133"/>
      <c r="G12" s="133"/>
      <c r="H12" s="134"/>
      <c r="L12" s="21"/>
      <c r="N12" s="21"/>
      <c r="R12" s="21"/>
      <c r="AF12" s="153"/>
      <c r="AG12" s="154"/>
    </row>
    <row r="13" spans="1:57" s="4" customFormat="1" ht="63" customHeight="1" thickBot="1" x14ac:dyDescent="0.3">
      <c r="A13" s="22" t="s">
        <v>6</v>
      </c>
      <c r="B13" s="137" t="str">
        <f>'Contract Roll-up'!B13</f>
        <v>Subproviders Name: DBE only 
(Enter Alphabetically)</v>
      </c>
      <c r="C13" s="138"/>
      <c r="D13" s="22" t="s">
        <v>38</v>
      </c>
      <c r="E13" s="22" t="s">
        <v>21</v>
      </c>
      <c r="F13" s="22" t="s">
        <v>13</v>
      </c>
      <c r="G13" s="22" t="s">
        <v>22</v>
      </c>
      <c r="H13" s="22" t="s">
        <v>12</v>
      </c>
      <c r="J13" s="23"/>
      <c r="K13" s="24"/>
      <c r="L13" s="25"/>
      <c r="M13" s="24"/>
      <c r="N13" s="24"/>
      <c r="O13" s="24"/>
      <c r="P13" s="24"/>
      <c r="Q13" s="23"/>
      <c r="R13" s="26"/>
      <c r="S13" s="24"/>
      <c r="T13" s="24"/>
      <c r="U13" s="24"/>
      <c r="V13" s="24"/>
      <c r="W13" s="24"/>
      <c r="X13" s="24"/>
      <c r="AF13" s="27"/>
      <c r="AG13" s="28"/>
    </row>
    <row r="14" spans="1:57" s="4" customFormat="1" ht="20.100000000000001" customHeight="1" x14ac:dyDescent="0.25">
      <c r="A14" s="29">
        <v>1</v>
      </c>
      <c r="B14" s="107" t="str">
        <f>IF(('Contract Roll-up'!B14)="","",'Contract Roll-up'!B14)</f>
        <v/>
      </c>
      <c r="C14" s="109"/>
      <c r="D14" s="3"/>
      <c r="E14" s="3"/>
      <c r="F14" s="3"/>
      <c r="G14" s="49">
        <f>E14+F14</f>
        <v>0</v>
      </c>
      <c r="H14" s="31" t="str">
        <f t="shared" ref="H14:H26" si="0">IF(G14="","",IF(G14=0,"",G14/D14))</f>
        <v/>
      </c>
      <c r="I14" s="32"/>
      <c r="J14" s="33"/>
      <c r="K14" s="33"/>
      <c r="L14" s="34"/>
      <c r="M14" s="33"/>
      <c r="N14" s="33"/>
      <c r="O14" s="32"/>
      <c r="P14" s="33"/>
      <c r="R14" s="6"/>
      <c r="S14" s="33"/>
      <c r="T14" s="32"/>
      <c r="U14" s="33"/>
      <c r="V14" s="33"/>
      <c r="W14" s="32"/>
      <c r="X14" s="32"/>
      <c r="Y14" s="32"/>
      <c r="Z14" s="32"/>
      <c r="AA14" s="32"/>
      <c r="AB14" s="32"/>
      <c r="AC14" s="32"/>
      <c r="AD14" s="32"/>
      <c r="AE14" s="32"/>
      <c r="AF14" s="35"/>
      <c r="AG14" s="36"/>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row>
    <row r="15" spans="1:57" s="4" customFormat="1" ht="20.100000000000001" customHeight="1" x14ac:dyDescent="0.25">
      <c r="A15" s="29">
        <v>2</v>
      </c>
      <c r="B15" s="107" t="str">
        <f>IF(('Contract Roll-up'!B15)="","",'Contract Roll-up'!B15)</f>
        <v/>
      </c>
      <c r="C15" s="109"/>
      <c r="D15" s="3"/>
      <c r="E15" s="3"/>
      <c r="F15" s="3"/>
      <c r="G15" s="49">
        <f t="shared" ref="G15:G25" si="1">E15+F15</f>
        <v>0</v>
      </c>
      <c r="H15" s="31" t="str">
        <f t="shared" si="0"/>
        <v/>
      </c>
      <c r="I15" s="32"/>
      <c r="J15" s="33"/>
      <c r="K15" s="33"/>
      <c r="L15" s="34"/>
      <c r="M15" s="33"/>
      <c r="N15" s="33"/>
      <c r="O15" s="32"/>
      <c r="P15" s="33"/>
      <c r="R15" s="6"/>
      <c r="S15" s="33"/>
      <c r="T15" s="32"/>
      <c r="U15" s="33"/>
      <c r="V15" s="33"/>
      <c r="W15" s="32"/>
      <c r="X15" s="32"/>
      <c r="Y15" s="32"/>
      <c r="Z15" s="32"/>
      <c r="AA15" s="32"/>
      <c r="AB15" s="32"/>
      <c r="AC15" s="32"/>
      <c r="AD15" s="32"/>
      <c r="AE15" s="32"/>
      <c r="AF15" s="37"/>
      <c r="AG15" s="38"/>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row>
    <row r="16" spans="1:57" s="4" customFormat="1" ht="20.100000000000001" customHeight="1" x14ac:dyDescent="0.25">
      <c r="A16" s="29">
        <v>3</v>
      </c>
      <c r="B16" s="107" t="str">
        <f>IF(('Contract Roll-up'!B16)="","",'Contract Roll-up'!B16)</f>
        <v/>
      </c>
      <c r="C16" s="109"/>
      <c r="D16" s="3"/>
      <c r="E16" s="3"/>
      <c r="F16" s="3"/>
      <c r="G16" s="49">
        <f t="shared" si="1"/>
        <v>0</v>
      </c>
      <c r="H16" s="31" t="str">
        <f t="shared" si="0"/>
        <v/>
      </c>
      <c r="I16" s="32"/>
      <c r="J16" s="33"/>
      <c r="K16" s="33"/>
      <c r="L16" s="34"/>
      <c r="M16" s="33"/>
      <c r="N16" s="33"/>
      <c r="O16" s="32"/>
      <c r="P16" s="33"/>
      <c r="R16" s="6"/>
      <c r="S16" s="33"/>
      <c r="T16" s="32"/>
      <c r="U16" s="33"/>
      <c r="V16" s="33"/>
      <c r="W16" s="32"/>
      <c r="X16" s="32"/>
      <c r="Y16" s="32"/>
      <c r="Z16" s="32"/>
      <c r="AA16" s="32"/>
      <c r="AB16" s="32"/>
      <c r="AC16" s="32"/>
      <c r="AD16" s="32"/>
      <c r="AE16" s="32"/>
      <c r="AF16" s="37"/>
      <c r="AG16" s="38"/>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row>
    <row r="17" spans="1:57" s="4" customFormat="1" ht="20.100000000000001" customHeight="1" x14ac:dyDescent="0.25">
      <c r="A17" s="29">
        <v>4</v>
      </c>
      <c r="B17" s="107" t="str">
        <f>IF(('Contract Roll-up'!B17)="","",'Contract Roll-up'!B17)</f>
        <v/>
      </c>
      <c r="C17" s="109"/>
      <c r="D17" s="3"/>
      <c r="E17" s="3"/>
      <c r="F17" s="3"/>
      <c r="G17" s="49">
        <f t="shared" si="1"/>
        <v>0</v>
      </c>
      <c r="H17" s="31" t="str">
        <f t="shared" si="0"/>
        <v/>
      </c>
      <c r="I17" s="32"/>
      <c r="J17" s="33"/>
      <c r="K17" s="33"/>
      <c r="L17" s="34"/>
      <c r="M17" s="33"/>
      <c r="N17" s="33"/>
      <c r="O17" s="32"/>
      <c r="P17" s="33"/>
      <c r="R17" s="6"/>
      <c r="S17" s="33"/>
      <c r="T17" s="32"/>
      <c r="U17" s="33"/>
      <c r="V17" s="33"/>
      <c r="W17" s="32"/>
      <c r="X17" s="32"/>
      <c r="Y17" s="32"/>
      <c r="Z17" s="32"/>
      <c r="AA17" s="32"/>
      <c r="AB17" s="32"/>
      <c r="AC17" s="32"/>
      <c r="AD17" s="32"/>
      <c r="AE17" s="32"/>
      <c r="AF17" s="37"/>
      <c r="AG17" s="38"/>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row>
    <row r="18" spans="1:57" s="4" customFormat="1" ht="20.100000000000001" customHeight="1" x14ac:dyDescent="0.25">
      <c r="A18" s="29">
        <v>5</v>
      </c>
      <c r="B18" s="107" t="str">
        <f>IF(('Contract Roll-up'!B18)="","",'Contract Roll-up'!B18)</f>
        <v/>
      </c>
      <c r="C18" s="109"/>
      <c r="D18" s="3"/>
      <c r="E18" s="3"/>
      <c r="F18" s="3"/>
      <c r="G18" s="49">
        <f t="shared" si="1"/>
        <v>0</v>
      </c>
      <c r="H18" s="31" t="str">
        <f t="shared" si="0"/>
        <v/>
      </c>
      <c r="I18" s="32"/>
      <c r="J18" s="33"/>
      <c r="K18" s="33"/>
      <c r="L18" s="34"/>
      <c r="M18" s="33"/>
      <c r="N18" s="33"/>
      <c r="O18" s="32"/>
      <c r="P18" s="33"/>
      <c r="R18" s="6"/>
      <c r="S18" s="33"/>
      <c r="T18" s="32"/>
      <c r="U18" s="33"/>
      <c r="V18" s="33"/>
      <c r="W18" s="32"/>
      <c r="X18" s="32"/>
      <c r="Y18" s="32"/>
      <c r="Z18" s="32"/>
      <c r="AA18" s="32"/>
      <c r="AB18" s="32"/>
      <c r="AC18" s="32"/>
      <c r="AD18" s="32"/>
      <c r="AE18" s="32"/>
      <c r="AF18" s="37"/>
      <c r="AG18" s="38"/>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row>
    <row r="19" spans="1:57" s="4" customFormat="1" ht="20.100000000000001" customHeight="1" x14ac:dyDescent="0.25">
      <c r="A19" s="29">
        <v>6</v>
      </c>
      <c r="B19" s="107" t="str">
        <f>IF(('Contract Roll-up'!B19)="","",'Contract Roll-up'!B19)</f>
        <v/>
      </c>
      <c r="C19" s="109"/>
      <c r="D19" s="3"/>
      <c r="E19" s="3"/>
      <c r="F19" s="3"/>
      <c r="G19" s="49">
        <f t="shared" si="1"/>
        <v>0</v>
      </c>
      <c r="H19" s="31" t="str">
        <f t="shared" si="0"/>
        <v/>
      </c>
      <c r="I19" s="32"/>
      <c r="J19" s="33"/>
      <c r="K19" s="33"/>
      <c r="L19" s="34"/>
      <c r="M19" s="33"/>
      <c r="N19" s="33"/>
      <c r="O19" s="32"/>
      <c r="P19" s="33"/>
      <c r="R19" s="6"/>
      <c r="S19" s="33"/>
      <c r="T19" s="32"/>
      <c r="U19" s="33"/>
      <c r="V19" s="33"/>
      <c r="W19" s="32"/>
      <c r="X19" s="32"/>
      <c r="Y19" s="32"/>
      <c r="Z19" s="32"/>
      <c r="AA19" s="32"/>
      <c r="AB19" s="32"/>
      <c r="AC19" s="32"/>
      <c r="AD19" s="32"/>
      <c r="AE19" s="32"/>
      <c r="AF19" s="37"/>
      <c r="AG19" s="38"/>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row>
    <row r="20" spans="1:57" s="4" customFormat="1" ht="20.100000000000001" customHeight="1" x14ac:dyDescent="0.25">
      <c r="A20" s="29">
        <v>7</v>
      </c>
      <c r="B20" s="107" t="str">
        <f>IF(('Contract Roll-up'!B20)="","",'Contract Roll-up'!B20)</f>
        <v/>
      </c>
      <c r="C20" s="109"/>
      <c r="D20" s="3"/>
      <c r="E20" s="3"/>
      <c r="F20" s="3"/>
      <c r="G20" s="49">
        <f t="shared" si="1"/>
        <v>0</v>
      </c>
      <c r="H20" s="31" t="str">
        <f t="shared" si="0"/>
        <v/>
      </c>
      <c r="I20" s="32"/>
      <c r="J20" s="33"/>
      <c r="K20" s="33"/>
      <c r="L20" s="34"/>
      <c r="M20" s="33"/>
      <c r="N20" s="33"/>
      <c r="O20" s="32"/>
      <c r="P20" s="33"/>
      <c r="R20" s="6"/>
      <c r="S20" s="33"/>
      <c r="T20" s="32"/>
      <c r="U20" s="33"/>
      <c r="V20" s="33"/>
      <c r="W20" s="32"/>
      <c r="X20" s="32"/>
      <c r="Y20" s="32"/>
      <c r="Z20" s="32"/>
      <c r="AA20" s="32"/>
      <c r="AB20" s="32"/>
      <c r="AC20" s="32"/>
      <c r="AD20" s="32"/>
      <c r="AE20" s="32"/>
      <c r="AF20" s="37"/>
      <c r="AG20" s="38"/>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row>
    <row r="21" spans="1:57" s="4" customFormat="1" ht="20.100000000000001" customHeight="1" x14ac:dyDescent="0.25">
      <c r="A21" s="29">
        <v>8</v>
      </c>
      <c r="B21" s="107" t="str">
        <f>IF(('Contract Roll-up'!B21)="","",'Contract Roll-up'!B21)</f>
        <v/>
      </c>
      <c r="C21" s="109"/>
      <c r="D21" s="3"/>
      <c r="E21" s="3"/>
      <c r="F21" s="3"/>
      <c r="G21" s="49">
        <f t="shared" si="1"/>
        <v>0</v>
      </c>
      <c r="H21" s="31" t="str">
        <f t="shared" si="0"/>
        <v/>
      </c>
      <c r="I21" s="32"/>
      <c r="J21" s="33"/>
      <c r="K21" s="33"/>
      <c r="L21" s="34"/>
      <c r="M21" s="33"/>
      <c r="N21" s="33"/>
      <c r="O21" s="32"/>
      <c r="P21" s="33"/>
      <c r="R21" s="6"/>
      <c r="S21" s="33"/>
      <c r="T21" s="32"/>
      <c r="U21" s="33"/>
      <c r="V21" s="33"/>
      <c r="W21" s="32"/>
      <c r="X21" s="32"/>
      <c r="Y21" s="32"/>
      <c r="Z21" s="32"/>
      <c r="AA21" s="32"/>
      <c r="AB21" s="32"/>
      <c r="AC21" s="32"/>
      <c r="AD21" s="32"/>
      <c r="AE21" s="32"/>
      <c r="AF21" s="37"/>
      <c r="AG21" s="38"/>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row>
    <row r="22" spans="1:57" s="4" customFormat="1" ht="20.100000000000001" customHeight="1" x14ac:dyDescent="0.25">
      <c r="A22" s="29">
        <v>9</v>
      </c>
      <c r="B22" s="107" t="str">
        <f>IF(('Contract Roll-up'!B22)="","",'Contract Roll-up'!B22)</f>
        <v/>
      </c>
      <c r="C22" s="109"/>
      <c r="D22" s="3"/>
      <c r="E22" s="3"/>
      <c r="F22" s="3"/>
      <c r="G22" s="49">
        <f t="shared" si="1"/>
        <v>0</v>
      </c>
      <c r="H22" s="31" t="str">
        <f t="shared" si="0"/>
        <v/>
      </c>
      <c r="I22" s="32"/>
      <c r="J22" s="33"/>
      <c r="K22" s="33"/>
      <c r="L22" s="34"/>
      <c r="M22" s="33"/>
      <c r="N22" s="33"/>
      <c r="O22" s="32"/>
      <c r="P22" s="33"/>
      <c r="R22" s="6"/>
      <c r="S22" s="33"/>
      <c r="T22" s="32"/>
      <c r="U22" s="33"/>
      <c r="V22" s="33"/>
      <c r="W22" s="32"/>
      <c r="X22" s="32"/>
      <c r="Y22" s="32"/>
      <c r="Z22" s="32"/>
      <c r="AA22" s="32"/>
      <c r="AB22" s="32"/>
      <c r="AC22" s="32"/>
      <c r="AD22" s="32"/>
      <c r="AE22" s="32"/>
      <c r="AF22" s="37"/>
      <c r="AG22" s="38"/>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row>
    <row r="23" spans="1:57" s="4" customFormat="1" ht="20.100000000000001" customHeight="1" x14ac:dyDescent="0.25">
      <c r="A23" s="29">
        <v>10</v>
      </c>
      <c r="B23" s="107" t="str">
        <f>IF(('Contract Roll-up'!B23)="","",'Contract Roll-up'!B23)</f>
        <v/>
      </c>
      <c r="C23" s="109"/>
      <c r="D23" s="3"/>
      <c r="E23" s="3"/>
      <c r="F23" s="3"/>
      <c r="G23" s="49">
        <f t="shared" si="1"/>
        <v>0</v>
      </c>
      <c r="H23" s="31" t="str">
        <f t="shared" si="0"/>
        <v/>
      </c>
      <c r="I23" s="32"/>
      <c r="J23" s="33"/>
      <c r="K23" s="33"/>
      <c r="L23" s="34"/>
      <c r="M23" s="33"/>
      <c r="N23" s="33"/>
      <c r="O23" s="32"/>
      <c r="P23" s="33"/>
      <c r="R23" s="6"/>
      <c r="S23" s="33"/>
      <c r="T23" s="32"/>
      <c r="U23" s="33"/>
      <c r="V23" s="33"/>
      <c r="W23" s="32"/>
      <c r="X23" s="32"/>
      <c r="Y23" s="32"/>
      <c r="Z23" s="32"/>
      <c r="AA23" s="32"/>
      <c r="AB23" s="32"/>
      <c r="AC23" s="32"/>
      <c r="AD23" s="32"/>
      <c r="AE23" s="32"/>
      <c r="AF23" s="37"/>
      <c r="AG23" s="38"/>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row>
    <row r="24" spans="1:57" s="4" customFormat="1" ht="20.100000000000001" customHeight="1" x14ac:dyDescent="0.25">
      <c r="A24" s="29">
        <v>11</v>
      </c>
      <c r="B24" s="107" t="str">
        <f>IF(('Contract Roll-up'!B24)="","",'Contract Roll-up'!B24)</f>
        <v/>
      </c>
      <c r="C24" s="109"/>
      <c r="D24" s="3"/>
      <c r="E24" s="3"/>
      <c r="F24" s="3"/>
      <c r="G24" s="49">
        <f t="shared" si="1"/>
        <v>0</v>
      </c>
      <c r="H24" s="31" t="str">
        <f t="shared" si="0"/>
        <v/>
      </c>
      <c r="I24" s="32"/>
      <c r="J24" s="33"/>
      <c r="K24" s="33"/>
      <c r="L24" s="34"/>
      <c r="M24" s="33"/>
      <c r="N24" s="33"/>
      <c r="O24" s="32"/>
      <c r="P24" s="33"/>
      <c r="R24" s="6"/>
      <c r="S24" s="33"/>
      <c r="T24" s="32"/>
      <c r="U24" s="33"/>
      <c r="V24" s="33"/>
      <c r="W24" s="32"/>
      <c r="X24" s="32"/>
      <c r="Y24" s="32"/>
      <c r="Z24" s="32"/>
      <c r="AA24" s="32"/>
      <c r="AB24" s="32"/>
      <c r="AC24" s="32"/>
      <c r="AD24" s="32"/>
      <c r="AE24" s="32"/>
      <c r="AF24" s="37"/>
      <c r="AG24" s="38"/>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row>
    <row r="25" spans="1:57" s="4" customFormat="1" ht="20.100000000000001" customHeight="1" x14ac:dyDescent="0.25">
      <c r="A25" s="29">
        <v>12</v>
      </c>
      <c r="B25" s="107" t="str">
        <f>IF(('Contract Roll-up'!B25)="","",'Contract Roll-up'!B25)</f>
        <v/>
      </c>
      <c r="C25" s="109"/>
      <c r="D25" s="3"/>
      <c r="E25" s="3"/>
      <c r="F25" s="3"/>
      <c r="G25" s="49">
        <f t="shared" si="1"/>
        <v>0</v>
      </c>
      <c r="H25" s="31" t="str">
        <f t="shared" si="0"/>
        <v/>
      </c>
      <c r="I25" s="32"/>
      <c r="J25" s="33"/>
      <c r="K25" s="33"/>
      <c r="L25" s="34"/>
      <c r="M25" s="33"/>
      <c r="N25" s="33"/>
      <c r="O25" s="32"/>
      <c r="P25" s="33"/>
      <c r="R25" s="6"/>
      <c r="S25" s="33"/>
      <c r="T25" s="32"/>
      <c r="U25" s="33"/>
      <c r="V25" s="33"/>
      <c r="W25" s="32"/>
      <c r="X25" s="32"/>
      <c r="Y25" s="32"/>
      <c r="Z25" s="32"/>
      <c r="AA25" s="32"/>
      <c r="AB25" s="32"/>
      <c r="AC25" s="32"/>
      <c r="AD25" s="32"/>
      <c r="AE25" s="32"/>
      <c r="AF25" s="39"/>
      <c r="AG25" s="40"/>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row>
    <row r="26" spans="1:57" s="4" customFormat="1" ht="20.100000000000001" customHeight="1" x14ac:dyDescent="0.25">
      <c r="A26" s="29"/>
      <c r="B26" s="87" t="str">
        <f>'Contract Roll-up'!B26</f>
        <v>Subproviders Subtotal (DBE only)</v>
      </c>
      <c r="C26" s="88"/>
      <c r="D26" s="30">
        <f>SUM(D14:D25)</f>
        <v>0</v>
      </c>
      <c r="E26" s="30">
        <f t="shared" ref="E26:G26" si="2">SUM(E14:E25)</f>
        <v>0</v>
      </c>
      <c r="F26" s="30">
        <f t="shared" si="2"/>
        <v>0</v>
      </c>
      <c r="G26" s="30">
        <f t="shared" si="2"/>
        <v>0</v>
      </c>
      <c r="H26" s="31" t="str">
        <f t="shared" si="0"/>
        <v/>
      </c>
      <c r="I26" s="32"/>
      <c r="J26" s="33"/>
      <c r="K26" s="33"/>
      <c r="L26" s="34"/>
      <c r="M26" s="33"/>
      <c r="N26" s="33"/>
      <c r="O26" s="32"/>
      <c r="P26" s="33"/>
      <c r="R26" s="6"/>
      <c r="S26" s="33"/>
      <c r="T26" s="32"/>
      <c r="U26" s="33"/>
      <c r="V26" s="33"/>
      <c r="W26" s="32"/>
      <c r="X26" s="32"/>
      <c r="Y26" s="32"/>
      <c r="Z26" s="32"/>
      <c r="AA26" s="32"/>
      <c r="AB26" s="32"/>
      <c r="AC26" s="32"/>
      <c r="AD26" s="32"/>
      <c r="AE26" s="32"/>
      <c r="AF26" s="37"/>
      <c r="AG26" s="38"/>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row>
    <row r="27" spans="1:57" s="4" customFormat="1" ht="3.95" customHeight="1" x14ac:dyDescent="0.25">
      <c r="A27" s="139" t="s">
        <v>67</v>
      </c>
      <c r="B27" s="140"/>
      <c r="C27" s="140"/>
      <c r="D27" s="140"/>
      <c r="E27" s="140"/>
      <c r="F27" s="140"/>
      <c r="G27" s="140"/>
      <c r="H27" s="141"/>
      <c r="I27" s="32"/>
      <c r="J27" s="33"/>
      <c r="K27" s="33"/>
      <c r="L27" s="34"/>
      <c r="M27" s="33"/>
      <c r="N27" s="33"/>
      <c r="O27" s="32"/>
      <c r="P27" s="33"/>
      <c r="R27" s="6"/>
      <c r="S27" s="33"/>
      <c r="T27" s="32"/>
      <c r="U27" s="33"/>
      <c r="V27" s="33"/>
      <c r="W27" s="32"/>
      <c r="X27" s="32"/>
      <c r="Y27" s="32"/>
      <c r="Z27" s="32"/>
      <c r="AA27" s="32"/>
      <c r="AB27" s="32"/>
      <c r="AC27" s="32"/>
      <c r="AD27" s="32"/>
      <c r="AE27" s="32"/>
      <c r="AF27" s="39"/>
      <c r="AG27" s="40"/>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row>
    <row r="28" spans="1:57" s="4" customFormat="1" ht="63" customHeight="1" x14ac:dyDescent="0.25">
      <c r="A28" s="22" t="s">
        <v>6</v>
      </c>
      <c r="B28" s="137" t="str">
        <f>'Contract Roll-up'!B28</f>
        <v>Subproviders Name: non-DBE only 
(Enter Alphabetically)</v>
      </c>
      <c r="C28" s="138"/>
      <c r="D28" s="22" t="s">
        <v>14</v>
      </c>
      <c r="E28" s="22" t="s">
        <v>21</v>
      </c>
      <c r="F28" s="22" t="s">
        <v>13</v>
      </c>
      <c r="G28" s="22" t="s">
        <v>22</v>
      </c>
      <c r="H28" s="22" t="s">
        <v>12</v>
      </c>
      <c r="I28" s="32"/>
      <c r="J28" s="33"/>
      <c r="K28" s="33"/>
      <c r="L28" s="34"/>
      <c r="M28" s="33"/>
      <c r="N28" s="33"/>
      <c r="O28" s="32"/>
      <c r="P28" s="33"/>
      <c r="R28" s="6"/>
      <c r="S28" s="33"/>
      <c r="T28" s="32"/>
      <c r="U28" s="33"/>
      <c r="V28" s="33"/>
      <c r="W28" s="32"/>
      <c r="X28" s="32"/>
      <c r="Y28" s="32"/>
      <c r="Z28" s="32"/>
      <c r="AA28" s="32"/>
      <c r="AB28" s="32"/>
      <c r="AC28" s="32"/>
      <c r="AD28" s="32"/>
      <c r="AE28" s="32"/>
      <c r="AF28" s="37"/>
      <c r="AG28" s="38"/>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row>
    <row r="29" spans="1:57" s="4" customFormat="1" ht="20.100000000000001" customHeight="1" x14ac:dyDescent="0.25">
      <c r="A29" s="29">
        <v>1</v>
      </c>
      <c r="B29" s="107" t="str">
        <f>IF(('Contract Roll-up'!B29)="","",'Contract Roll-up'!B29)</f>
        <v/>
      </c>
      <c r="C29" s="109"/>
      <c r="D29" s="3"/>
      <c r="E29" s="3"/>
      <c r="F29" s="3"/>
      <c r="G29" s="49">
        <f>E29+F29</f>
        <v>0</v>
      </c>
      <c r="H29" s="31" t="str">
        <f t="shared" ref="H29:H41" si="3">IF(G29="","",IF(G29=0,"",G29/D29))</f>
        <v/>
      </c>
      <c r="I29" s="32"/>
      <c r="J29" s="33"/>
      <c r="K29" s="33"/>
      <c r="L29" s="34"/>
      <c r="M29" s="33"/>
      <c r="N29" s="33"/>
      <c r="O29" s="32"/>
      <c r="P29" s="33"/>
      <c r="R29" s="6"/>
      <c r="S29" s="33"/>
      <c r="T29" s="32"/>
      <c r="U29" s="33"/>
      <c r="V29" s="33"/>
      <c r="W29" s="32"/>
      <c r="X29" s="32"/>
      <c r="Y29" s="32"/>
      <c r="Z29" s="32"/>
      <c r="AA29" s="32"/>
      <c r="AB29" s="32"/>
      <c r="AC29" s="32"/>
      <c r="AD29" s="32"/>
      <c r="AE29" s="32"/>
      <c r="AF29" s="37"/>
      <c r="AG29" s="38"/>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row>
    <row r="30" spans="1:57" s="4" customFormat="1" ht="20.100000000000001" customHeight="1" x14ac:dyDescent="0.25">
      <c r="A30" s="29">
        <v>2</v>
      </c>
      <c r="B30" s="107" t="str">
        <f>IF(('Contract Roll-up'!B30)="","",'Contract Roll-up'!B30)</f>
        <v/>
      </c>
      <c r="C30" s="109"/>
      <c r="D30" s="3"/>
      <c r="E30" s="3"/>
      <c r="F30" s="3"/>
      <c r="G30" s="49">
        <f t="shared" ref="G30:G40" si="4">E30+F30</f>
        <v>0</v>
      </c>
      <c r="H30" s="31" t="str">
        <f t="shared" si="3"/>
        <v/>
      </c>
      <c r="I30" s="32"/>
      <c r="J30" s="33"/>
      <c r="K30" s="33"/>
      <c r="L30" s="34"/>
      <c r="M30" s="33"/>
      <c r="N30" s="33"/>
      <c r="O30" s="32"/>
      <c r="P30" s="33"/>
      <c r="R30" s="6"/>
      <c r="S30" s="33"/>
      <c r="T30" s="32"/>
      <c r="U30" s="33"/>
      <c r="V30" s="33"/>
      <c r="W30" s="32"/>
      <c r="X30" s="32"/>
      <c r="Y30" s="32"/>
      <c r="Z30" s="32"/>
      <c r="AA30" s="32"/>
      <c r="AB30" s="32"/>
      <c r="AC30" s="32"/>
      <c r="AD30" s="32"/>
      <c r="AE30" s="32"/>
      <c r="AF30" s="37"/>
      <c r="AG30" s="38"/>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row>
    <row r="31" spans="1:57" s="4" customFormat="1" ht="20.100000000000001" customHeight="1" x14ac:dyDescent="0.25">
      <c r="A31" s="29">
        <v>3</v>
      </c>
      <c r="B31" s="107" t="str">
        <f>IF(('Contract Roll-up'!B31)="","",'Contract Roll-up'!B31)</f>
        <v/>
      </c>
      <c r="C31" s="109"/>
      <c r="D31" s="3"/>
      <c r="E31" s="3"/>
      <c r="F31" s="3"/>
      <c r="G31" s="49">
        <f t="shared" si="4"/>
        <v>0</v>
      </c>
      <c r="H31" s="31" t="str">
        <f t="shared" si="3"/>
        <v/>
      </c>
      <c r="I31" s="32"/>
      <c r="J31" s="33"/>
      <c r="K31" s="33"/>
      <c r="L31" s="34"/>
      <c r="M31" s="33"/>
      <c r="N31" s="33"/>
      <c r="O31" s="32"/>
      <c r="P31" s="33"/>
      <c r="R31" s="6"/>
      <c r="S31" s="33"/>
      <c r="T31" s="32"/>
      <c r="U31" s="33"/>
      <c r="V31" s="33"/>
      <c r="W31" s="32"/>
      <c r="X31" s="32"/>
      <c r="Y31" s="32"/>
      <c r="Z31" s="32"/>
      <c r="AA31" s="32"/>
      <c r="AB31" s="32"/>
      <c r="AC31" s="32"/>
      <c r="AD31" s="32"/>
      <c r="AE31" s="32"/>
      <c r="AF31" s="37"/>
      <c r="AG31" s="38"/>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row>
    <row r="32" spans="1:57" s="4" customFormat="1" ht="20.100000000000001" customHeight="1" x14ac:dyDescent="0.25">
      <c r="A32" s="29">
        <v>4</v>
      </c>
      <c r="B32" s="107" t="str">
        <f>IF(('Contract Roll-up'!B32)="","",'Contract Roll-up'!B32)</f>
        <v/>
      </c>
      <c r="C32" s="109"/>
      <c r="D32" s="3"/>
      <c r="E32" s="3"/>
      <c r="F32" s="3"/>
      <c r="G32" s="49">
        <f t="shared" si="4"/>
        <v>0</v>
      </c>
      <c r="H32" s="31" t="str">
        <f t="shared" si="3"/>
        <v/>
      </c>
      <c r="I32" s="32"/>
      <c r="J32" s="33"/>
      <c r="K32" s="33"/>
      <c r="L32" s="34"/>
      <c r="M32" s="33"/>
      <c r="N32" s="33"/>
      <c r="O32" s="32"/>
      <c r="P32" s="33"/>
      <c r="R32" s="6"/>
      <c r="S32" s="33"/>
      <c r="T32" s="32"/>
      <c r="U32" s="33"/>
      <c r="V32" s="33"/>
      <c r="W32" s="32"/>
      <c r="X32" s="32"/>
      <c r="Y32" s="32"/>
      <c r="Z32" s="32"/>
      <c r="AA32" s="32"/>
      <c r="AB32" s="32"/>
      <c r="AC32" s="32"/>
      <c r="AD32" s="32"/>
      <c r="AE32" s="32"/>
      <c r="AF32" s="37"/>
      <c r="AG32" s="38"/>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row>
    <row r="33" spans="1:57" s="4" customFormat="1" ht="20.100000000000001" customHeight="1" x14ac:dyDescent="0.25">
      <c r="A33" s="29">
        <v>5</v>
      </c>
      <c r="B33" s="107" t="str">
        <f>IF(('Contract Roll-up'!B33)="","",'Contract Roll-up'!B33)</f>
        <v/>
      </c>
      <c r="C33" s="109"/>
      <c r="D33" s="3"/>
      <c r="E33" s="3"/>
      <c r="F33" s="3"/>
      <c r="G33" s="49">
        <f t="shared" si="4"/>
        <v>0</v>
      </c>
      <c r="H33" s="31" t="str">
        <f t="shared" si="3"/>
        <v/>
      </c>
      <c r="I33" s="32"/>
      <c r="J33" s="33"/>
      <c r="K33" s="33"/>
      <c r="L33" s="34"/>
      <c r="M33" s="33"/>
      <c r="N33" s="33"/>
      <c r="O33" s="32"/>
      <c r="P33" s="33"/>
      <c r="R33" s="6"/>
      <c r="S33" s="33"/>
      <c r="T33" s="32"/>
      <c r="U33" s="33"/>
      <c r="V33" s="33"/>
      <c r="W33" s="32"/>
      <c r="X33" s="32"/>
      <c r="Y33" s="32"/>
      <c r="Z33" s="32"/>
      <c r="AA33" s="32"/>
      <c r="AB33" s="32"/>
      <c r="AC33" s="32"/>
      <c r="AD33" s="32"/>
      <c r="AE33" s="32"/>
      <c r="AF33" s="37"/>
      <c r="AG33" s="38"/>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row>
    <row r="34" spans="1:57" s="4" customFormat="1" ht="20.100000000000001" customHeight="1" x14ac:dyDescent="0.25">
      <c r="A34" s="29">
        <v>6</v>
      </c>
      <c r="B34" s="107" t="str">
        <f>IF(('Contract Roll-up'!B34)="","",'Contract Roll-up'!B34)</f>
        <v/>
      </c>
      <c r="C34" s="109"/>
      <c r="D34" s="3"/>
      <c r="E34" s="3"/>
      <c r="F34" s="3"/>
      <c r="G34" s="49">
        <f t="shared" si="4"/>
        <v>0</v>
      </c>
      <c r="H34" s="31" t="str">
        <f t="shared" si="3"/>
        <v/>
      </c>
      <c r="I34" s="32"/>
      <c r="J34" s="33"/>
      <c r="K34" s="33"/>
      <c r="L34" s="34"/>
      <c r="M34" s="33"/>
      <c r="N34" s="33"/>
      <c r="O34" s="32"/>
      <c r="P34" s="33"/>
      <c r="R34" s="6"/>
      <c r="S34" s="33"/>
      <c r="T34" s="32"/>
      <c r="U34" s="33"/>
      <c r="V34" s="33"/>
      <c r="W34" s="32"/>
      <c r="X34" s="32"/>
      <c r="Y34" s="32"/>
      <c r="Z34" s="32"/>
      <c r="AA34" s="32"/>
      <c r="AB34" s="32"/>
      <c r="AC34" s="32"/>
      <c r="AD34" s="32"/>
      <c r="AE34" s="32"/>
      <c r="AF34" s="37"/>
      <c r="AG34" s="38"/>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row>
    <row r="35" spans="1:57" s="4" customFormat="1" ht="20.100000000000001" customHeight="1" x14ac:dyDescent="0.25">
      <c r="A35" s="29">
        <v>7</v>
      </c>
      <c r="B35" s="107" t="str">
        <f>IF(('Contract Roll-up'!B35)="","",'Contract Roll-up'!B35)</f>
        <v/>
      </c>
      <c r="C35" s="109"/>
      <c r="D35" s="3"/>
      <c r="E35" s="3"/>
      <c r="F35" s="3"/>
      <c r="G35" s="49">
        <f t="shared" si="4"/>
        <v>0</v>
      </c>
      <c r="H35" s="31" t="str">
        <f t="shared" si="3"/>
        <v/>
      </c>
      <c r="I35" s="32"/>
      <c r="J35" s="33"/>
      <c r="K35" s="33"/>
      <c r="L35" s="34"/>
      <c r="M35" s="33"/>
      <c r="N35" s="33"/>
      <c r="O35" s="32"/>
      <c r="P35" s="33"/>
      <c r="R35" s="6"/>
      <c r="S35" s="33"/>
      <c r="T35" s="32"/>
      <c r="U35" s="33"/>
      <c r="V35" s="33"/>
      <c r="W35" s="32"/>
      <c r="X35" s="32"/>
      <c r="Y35" s="32"/>
      <c r="Z35" s="32"/>
      <c r="AA35" s="32"/>
      <c r="AB35" s="32"/>
      <c r="AC35" s="32"/>
      <c r="AD35" s="32"/>
      <c r="AE35" s="32"/>
      <c r="AF35" s="37"/>
      <c r="AG35" s="38"/>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row>
    <row r="36" spans="1:57" s="4" customFormat="1" ht="20.100000000000001" customHeight="1" x14ac:dyDescent="0.25">
      <c r="A36" s="29">
        <v>8</v>
      </c>
      <c r="B36" s="107" t="str">
        <f>IF(('Contract Roll-up'!B36)="","",'Contract Roll-up'!B36)</f>
        <v/>
      </c>
      <c r="C36" s="109"/>
      <c r="D36" s="3"/>
      <c r="E36" s="3"/>
      <c r="F36" s="3"/>
      <c r="G36" s="49">
        <f t="shared" si="4"/>
        <v>0</v>
      </c>
      <c r="H36" s="31" t="str">
        <f t="shared" si="3"/>
        <v/>
      </c>
      <c r="I36" s="32"/>
      <c r="J36" s="33"/>
      <c r="K36" s="33"/>
      <c r="L36" s="34"/>
      <c r="M36" s="33"/>
      <c r="N36" s="33"/>
      <c r="O36" s="32"/>
      <c r="P36" s="33"/>
      <c r="R36" s="6"/>
      <c r="S36" s="33"/>
      <c r="T36" s="32"/>
      <c r="U36" s="33"/>
      <c r="V36" s="33"/>
      <c r="W36" s="32"/>
      <c r="X36" s="32"/>
      <c r="Y36" s="32"/>
      <c r="Z36" s="32"/>
      <c r="AA36" s="32"/>
      <c r="AB36" s="32"/>
      <c r="AC36" s="32"/>
      <c r="AD36" s="32"/>
      <c r="AE36" s="32"/>
      <c r="AF36" s="37"/>
      <c r="AG36" s="38"/>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row>
    <row r="37" spans="1:57" s="4" customFormat="1" ht="20.100000000000001" customHeight="1" x14ac:dyDescent="0.25">
      <c r="A37" s="29">
        <v>9</v>
      </c>
      <c r="B37" s="107" t="str">
        <f>IF(('Contract Roll-up'!B37)="","",'Contract Roll-up'!B37)</f>
        <v/>
      </c>
      <c r="C37" s="109"/>
      <c r="D37" s="3"/>
      <c r="E37" s="3"/>
      <c r="F37" s="3"/>
      <c r="G37" s="49">
        <f t="shared" si="4"/>
        <v>0</v>
      </c>
      <c r="H37" s="31" t="str">
        <f t="shared" si="3"/>
        <v/>
      </c>
      <c r="I37" s="32"/>
      <c r="J37" s="33"/>
      <c r="K37" s="33"/>
      <c r="L37" s="34"/>
      <c r="M37" s="33"/>
      <c r="N37" s="33"/>
      <c r="O37" s="32"/>
      <c r="P37" s="33"/>
      <c r="R37" s="6"/>
      <c r="S37" s="33"/>
      <c r="T37" s="32"/>
      <c r="U37" s="33"/>
      <c r="V37" s="33"/>
      <c r="W37" s="32"/>
      <c r="X37" s="32"/>
      <c r="Y37" s="32"/>
      <c r="Z37" s="32"/>
      <c r="AA37" s="32"/>
      <c r="AB37" s="32"/>
      <c r="AC37" s="32"/>
      <c r="AD37" s="32"/>
      <c r="AE37" s="32"/>
      <c r="AF37" s="37"/>
      <c r="AG37" s="38"/>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row>
    <row r="38" spans="1:57" s="4" customFormat="1" ht="20.100000000000001" customHeight="1" x14ac:dyDescent="0.25">
      <c r="A38" s="29">
        <v>10</v>
      </c>
      <c r="B38" s="107" t="str">
        <f>IF(('Contract Roll-up'!B38)="","",'Contract Roll-up'!B38)</f>
        <v/>
      </c>
      <c r="C38" s="109"/>
      <c r="D38" s="3"/>
      <c r="E38" s="3"/>
      <c r="F38" s="3"/>
      <c r="G38" s="49">
        <f t="shared" si="4"/>
        <v>0</v>
      </c>
      <c r="H38" s="31" t="str">
        <f t="shared" si="3"/>
        <v/>
      </c>
      <c r="I38" s="32"/>
      <c r="J38" s="33"/>
      <c r="K38" s="33"/>
      <c r="L38" s="34"/>
      <c r="M38" s="33"/>
      <c r="N38" s="33"/>
      <c r="O38" s="32"/>
      <c r="P38" s="33"/>
      <c r="R38" s="6"/>
      <c r="S38" s="33"/>
      <c r="T38" s="32"/>
      <c r="U38" s="33"/>
      <c r="V38" s="33"/>
      <c r="W38" s="32"/>
      <c r="X38" s="32"/>
      <c r="Y38" s="32"/>
      <c r="Z38" s="32"/>
      <c r="AA38" s="32"/>
      <c r="AB38" s="32"/>
      <c r="AC38" s="32"/>
      <c r="AD38" s="32"/>
      <c r="AE38" s="32"/>
      <c r="AF38" s="37"/>
      <c r="AG38" s="38"/>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row>
    <row r="39" spans="1:57" s="4" customFormat="1" ht="20.100000000000001" customHeight="1" x14ac:dyDescent="0.25">
      <c r="A39" s="29">
        <v>11</v>
      </c>
      <c r="B39" s="107" t="str">
        <f>IF(('Contract Roll-up'!B39)="","",'Contract Roll-up'!B39)</f>
        <v/>
      </c>
      <c r="C39" s="109"/>
      <c r="D39" s="3"/>
      <c r="E39" s="3"/>
      <c r="F39" s="3"/>
      <c r="G39" s="49">
        <f t="shared" si="4"/>
        <v>0</v>
      </c>
      <c r="H39" s="31" t="str">
        <f t="shared" si="3"/>
        <v/>
      </c>
      <c r="I39" s="32"/>
      <c r="J39" s="33"/>
      <c r="K39" s="33"/>
      <c r="L39" s="34"/>
      <c r="M39" s="33"/>
      <c r="N39" s="33"/>
      <c r="O39" s="32"/>
      <c r="P39" s="33"/>
      <c r="R39" s="6"/>
      <c r="S39" s="33"/>
      <c r="T39" s="32"/>
      <c r="U39" s="33"/>
      <c r="V39" s="33"/>
      <c r="W39" s="32"/>
      <c r="X39" s="32"/>
      <c r="Y39" s="32"/>
      <c r="Z39" s="32"/>
      <c r="AA39" s="32"/>
      <c r="AB39" s="32"/>
      <c r="AC39" s="32"/>
      <c r="AD39" s="32"/>
      <c r="AE39" s="32"/>
      <c r="AF39" s="37"/>
      <c r="AG39" s="38"/>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row>
    <row r="40" spans="1:57" s="4" customFormat="1" ht="20.100000000000001" customHeight="1" x14ac:dyDescent="0.25">
      <c r="A40" s="29">
        <v>12</v>
      </c>
      <c r="B40" s="107" t="str">
        <f>IF(('Contract Roll-up'!B40)="","",'Contract Roll-up'!B40)</f>
        <v/>
      </c>
      <c r="C40" s="109"/>
      <c r="D40" s="3"/>
      <c r="E40" s="3"/>
      <c r="F40" s="3"/>
      <c r="G40" s="49">
        <f t="shared" si="4"/>
        <v>0</v>
      </c>
      <c r="H40" s="31" t="str">
        <f t="shared" si="3"/>
        <v/>
      </c>
      <c r="I40" s="32"/>
      <c r="J40" s="33"/>
      <c r="K40" s="33"/>
      <c r="L40" s="34"/>
      <c r="M40" s="33"/>
      <c r="N40" s="33"/>
      <c r="O40" s="32"/>
      <c r="P40" s="33"/>
      <c r="R40" s="6"/>
      <c r="S40" s="33"/>
      <c r="T40" s="32"/>
      <c r="U40" s="33"/>
      <c r="V40" s="33"/>
      <c r="W40" s="32"/>
      <c r="X40" s="32"/>
      <c r="Y40" s="32"/>
      <c r="Z40" s="32"/>
      <c r="AA40" s="32"/>
      <c r="AB40" s="32"/>
      <c r="AC40" s="32"/>
      <c r="AD40" s="32"/>
      <c r="AE40" s="32"/>
      <c r="AF40" s="37"/>
      <c r="AG40" s="38"/>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row>
    <row r="41" spans="1:57" s="4" customFormat="1" ht="20.100000000000001" customHeight="1" x14ac:dyDescent="0.25">
      <c r="A41" s="29"/>
      <c r="B41" s="87" t="str">
        <f>'Contract Roll-up'!B41</f>
        <v>Subproviders Subtotal (non-DBE only)</v>
      </c>
      <c r="C41" s="88"/>
      <c r="D41" s="56">
        <f>SUM(D29:D40)</f>
        <v>0</v>
      </c>
      <c r="E41" s="56">
        <f t="shared" ref="E41:G41" si="5">SUM(E29:E40)</f>
        <v>0</v>
      </c>
      <c r="F41" s="56">
        <f t="shared" si="5"/>
        <v>0</v>
      </c>
      <c r="G41" s="56">
        <f t="shared" si="5"/>
        <v>0</v>
      </c>
      <c r="H41" s="31" t="str">
        <f t="shared" si="3"/>
        <v/>
      </c>
      <c r="I41" s="32"/>
      <c r="J41" s="33"/>
      <c r="K41" s="33"/>
      <c r="L41" s="34"/>
      <c r="M41" s="33"/>
      <c r="N41" s="33"/>
      <c r="O41" s="32"/>
      <c r="P41" s="33"/>
      <c r="R41" s="6"/>
      <c r="S41" s="33"/>
      <c r="T41" s="32"/>
      <c r="U41" s="33"/>
      <c r="V41" s="33"/>
      <c r="W41" s="32"/>
      <c r="X41" s="32"/>
      <c r="Y41" s="32"/>
      <c r="Z41" s="32"/>
      <c r="AA41" s="32"/>
      <c r="AB41" s="32"/>
      <c r="AC41" s="32"/>
      <c r="AD41" s="32"/>
      <c r="AE41" s="32"/>
      <c r="AF41" s="37"/>
      <c r="AG41" s="38"/>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row>
    <row r="42" spans="1:57" s="4" customFormat="1" ht="3.95" customHeight="1" x14ac:dyDescent="0.25">
      <c r="A42" s="41"/>
      <c r="B42" s="42"/>
      <c r="C42" s="42"/>
      <c r="D42" s="57"/>
      <c r="E42" s="57"/>
      <c r="F42" s="57"/>
      <c r="G42" s="57"/>
      <c r="H42" s="43"/>
      <c r="I42" s="32"/>
      <c r="J42" s="33"/>
      <c r="K42" s="33"/>
      <c r="L42" s="34"/>
      <c r="M42" s="33"/>
      <c r="N42" s="33"/>
      <c r="O42" s="32"/>
      <c r="P42" s="33"/>
      <c r="R42" s="6"/>
      <c r="S42" s="33"/>
      <c r="T42" s="32"/>
      <c r="U42" s="33"/>
      <c r="V42" s="33"/>
      <c r="W42" s="32"/>
      <c r="X42" s="32"/>
      <c r="Y42" s="32"/>
      <c r="Z42" s="32"/>
      <c r="AA42" s="32"/>
      <c r="AB42" s="32"/>
      <c r="AC42" s="32"/>
      <c r="AD42" s="32"/>
      <c r="AE42" s="32"/>
      <c r="AF42" s="37"/>
      <c r="AG42" s="38"/>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row>
    <row r="43" spans="1:57" s="4" customFormat="1" ht="20.100000000000001" customHeight="1" x14ac:dyDescent="0.25">
      <c r="A43" s="89" t="s">
        <v>45</v>
      </c>
      <c r="B43" s="90"/>
      <c r="C43" s="91"/>
      <c r="D43" s="30">
        <f>D26+D41</f>
        <v>0</v>
      </c>
      <c r="E43" s="30">
        <f t="shared" ref="E43:G43" si="6">E26+E41</f>
        <v>0</v>
      </c>
      <c r="F43" s="30">
        <f t="shared" si="6"/>
        <v>0</v>
      </c>
      <c r="G43" s="30">
        <f t="shared" si="6"/>
        <v>0</v>
      </c>
      <c r="H43" s="31" t="str">
        <f>IF(G43="","",IF(G43=0,"",G43/D43))</f>
        <v/>
      </c>
      <c r="I43" s="32"/>
      <c r="J43" s="33"/>
      <c r="K43" s="33"/>
      <c r="L43" s="34"/>
      <c r="M43" s="33"/>
      <c r="N43" s="33"/>
      <c r="O43" s="32"/>
      <c r="P43" s="33"/>
      <c r="R43" s="6"/>
      <c r="S43" s="33"/>
      <c r="T43" s="32"/>
      <c r="U43" s="33"/>
      <c r="V43" s="33"/>
      <c r="W43" s="32"/>
      <c r="X43" s="32"/>
      <c r="Y43" s="32"/>
      <c r="Z43" s="32"/>
      <c r="AA43" s="32"/>
      <c r="AB43" s="32"/>
      <c r="AC43" s="32"/>
      <c r="AD43" s="32"/>
      <c r="AE43" s="32"/>
      <c r="AF43" s="37"/>
      <c r="AG43" s="38"/>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row>
    <row r="44" spans="1:57" s="4" customFormat="1" ht="25.9" customHeight="1" x14ac:dyDescent="0.25">
      <c r="A44" s="44"/>
      <c r="B44" s="45"/>
      <c r="C44" s="45"/>
      <c r="D44" s="46"/>
      <c r="E44" s="47"/>
      <c r="F44" s="45"/>
      <c r="G44" s="45"/>
      <c r="H44" s="45"/>
      <c r="L44" s="6"/>
      <c r="N44" s="6"/>
      <c r="R44" s="6"/>
    </row>
    <row r="45" spans="1:57" s="4" customFormat="1" ht="24.6" customHeight="1" x14ac:dyDescent="0.25">
      <c r="A45" s="93" t="s">
        <v>40</v>
      </c>
      <c r="B45" s="93"/>
      <c r="C45" s="93"/>
      <c r="D45" s="93"/>
      <c r="E45" s="157"/>
      <c r="F45" s="157"/>
      <c r="G45" s="157"/>
      <c r="H45" s="157"/>
      <c r="L45" s="6"/>
      <c r="N45" s="6"/>
      <c r="R45" s="6"/>
    </row>
    <row r="46" spans="1:57" s="4" customFormat="1" ht="36.950000000000003" customHeight="1" x14ac:dyDescent="0.25">
      <c r="A46" s="48" t="s">
        <v>68</v>
      </c>
      <c r="B46" s="48" t="s">
        <v>7</v>
      </c>
      <c r="C46" s="120" t="s">
        <v>25</v>
      </c>
      <c r="D46" s="120"/>
      <c r="E46" s="58"/>
      <c r="F46" s="158"/>
      <c r="G46" s="158"/>
      <c r="H46" s="158"/>
      <c r="L46" s="6"/>
      <c r="N46" s="6"/>
      <c r="R46" s="6"/>
    </row>
    <row r="47" spans="1:57" s="4" customFormat="1" ht="20.100000000000001" customHeight="1" x14ac:dyDescent="0.25">
      <c r="A47" s="29">
        <v>1</v>
      </c>
      <c r="B47" s="2"/>
      <c r="C47" s="155"/>
      <c r="D47" s="155"/>
      <c r="E47" s="59"/>
      <c r="F47" s="156"/>
      <c r="G47" s="156"/>
      <c r="H47" s="156"/>
      <c r="L47" s="6"/>
      <c r="N47" s="6"/>
      <c r="R47" s="6"/>
    </row>
    <row r="48" spans="1:57" s="4" customFormat="1" ht="20.100000000000001" customHeight="1" x14ac:dyDescent="0.25">
      <c r="A48" s="29">
        <v>2</v>
      </c>
      <c r="B48" s="2"/>
      <c r="C48" s="155"/>
      <c r="D48" s="155"/>
      <c r="E48" s="59"/>
      <c r="F48" s="156"/>
      <c r="G48" s="156"/>
      <c r="H48" s="156"/>
      <c r="L48" s="6"/>
      <c r="N48" s="6"/>
      <c r="R48" s="6"/>
    </row>
    <row r="49" spans="1:18" s="4" customFormat="1" ht="20.100000000000001" customHeight="1" x14ac:dyDescent="0.25">
      <c r="A49" s="29">
        <v>3</v>
      </c>
      <c r="B49" s="2"/>
      <c r="C49" s="155"/>
      <c r="D49" s="155"/>
      <c r="E49" s="59"/>
      <c r="F49" s="156"/>
      <c r="G49" s="156"/>
      <c r="H49" s="156"/>
      <c r="L49" s="6"/>
      <c r="N49" s="6"/>
      <c r="R49" s="6"/>
    </row>
    <row r="50" spans="1:18" s="4" customFormat="1" ht="20.100000000000001" customHeight="1" x14ac:dyDescent="0.25">
      <c r="A50" s="29">
        <v>4</v>
      </c>
      <c r="B50" s="2"/>
      <c r="C50" s="155"/>
      <c r="D50" s="155"/>
      <c r="E50" s="59"/>
      <c r="F50" s="156"/>
      <c r="G50" s="156"/>
      <c r="H50" s="156"/>
      <c r="L50" s="6"/>
      <c r="N50" s="6"/>
      <c r="R50" s="6"/>
    </row>
    <row r="51" spans="1:18" s="4" customFormat="1" ht="20.100000000000001" customHeight="1" x14ac:dyDescent="0.25">
      <c r="A51" s="29">
        <v>5</v>
      </c>
      <c r="B51" s="2"/>
      <c r="C51" s="155"/>
      <c r="D51" s="155"/>
      <c r="E51" s="59"/>
      <c r="F51" s="156"/>
      <c r="G51" s="156"/>
      <c r="H51" s="156"/>
      <c r="L51" s="6"/>
      <c r="N51" s="6"/>
      <c r="R51" s="6"/>
    </row>
    <row r="52" spans="1:18" s="4" customFormat="1" ht="20.100000000000001" customHeight="1" x14ac:dyDescent="0.25">
      <c r="A52" s="29">
        <v>6</v>
      </c>
      <c r="B52" s="2"/>
      <c r="C52" s="155"/>
      <c r="D52" s="155"/>
      <c r="E52" s="59"/>
      <c r="F52" s="156"/>
      <c r="G52" s="156"/>
      <c r="H52" s="156"/>
      <c r="L52" s="6"/>
      <c r="N52" s="6"/>
      <c r="R52" s="6"/>
    </row>
    <row r="53" spans="1:18" s="4" customFormat="1" ht="20.100000000000001" customHeight="1" x14ac:dyDescent="0.25">
      <c r="A53" s="29">
        <v>7</v>
      </c>
      <c r="B53" s="2"/>
      <c r="C53" s="155"/>
      <c r="D53" s="155"/>
      <c r="E53" s="59"/>
      <c r="F53" s="156"/>
      <c r="G53" s="156"/>
      <c r="H53" s="156"/>
      <c r="L53" s="6"/>
      <c r="N53" s="6"/>
      <c r="R53" s="6"/>
    </row>
    <row r="54" spans="1:18" s="4" customFormat="1" ht="20.100000000000001" customHeight="1" x14ac:dyDescent="0.25">
      <c r="A54" s="29">
        <v>8</v>
      </c>
      <c r="B54" s="2"/>
      <c r="C54" s="155"/>
      <c r="D54" s="155"/>
      <c r="E54" s="59"/>
      <c r="F54" s="156"/>
      <c r="G54" s="156"/>
      <c r="H54" s="156"/>
      <c r="L54" s="6"/>
      <c r="N54" s="6"/>
      <c r="R54" s="6"/>
    </row>
    <row r="55" spans="1:18" s="4" customFormat="1" ht="20.100000000000001" customHeight="1" x14ac:dyDescent="0.25">
      <c r="A55" s="29">
        <v>9</v>
      </c>
      <c r="B55" s="2"/>
      <c r="C55" s="155"/>
      <c r="D55" s="155"/>
      <c r="E55" s="59"/>
      <c r="F55" s="156"/>
      <c r="G55" s="156"/>
      <c r="H55" s="156"/>
      <c r="L55" s="6"/>
      <c r="N55" s="6"/>
      <c r="R55" s="6"/>
    </row>
    <row r="56" spans="1:18" s="4" customFormat="1" ht="20.100000000000001" customHeight="1" x14ac:dyDescent="0.25">
      <c r="A56" s="29">
        <v>10</v>
      </c>
      <c r="B56" s="2"/>
      <c r="C56" s="155"/>
      <c r="D56" s="155"/>
      <c r="E56" s="59"/>
      <c r="F56" s="156"/>
      <c r="G56" s="156"/>
      <c r="H56" s="156"/>
      <c r="L56" s="6"/>
      <c r="N56" s="6"/>
      <c r="R56" s="6"/>
    </row>
    <row r="57" spans="1:18" s="4" customFormat="1" ht="20.100000000000001" customHeight="1" x14ac:dyDescent="0.25">
      <c r="A57" s="29">
        <v>11</v>
      </c>
      <c r="B57" s="2"/>
      <c r="C57" s="155"/>
      <c r="D57" s="155"/>
      <c r="E57" s="59"/>
      <c r="F57" s="156"/>
      <c r="G57" s="156"/>
      <c r="H57" s="156"/>
      <c r="L57" s="6"/>
      <c r="N57" s="6"/>
      <c r="R57" s="6"/>
    </row>
    <row r="58" spans="1:18" s="4" customFormat="1" ht="20.100000000000001" customHeight="1" x14ac:dyDescent="0.25">
      <c r="A58" s="29">
        <v>12</v>
      </c>
      <c r="B58" s="2"/>
      <c r="C58" s="155"/>
      <c r="D58" s="155"/>
      <c r="E58" s="59"/>
      <c r="F58" s="156"/>
      <c r="G58" s="156"/>
      <c r="H58" s="156"/>
      <c r="L58" s="6"/>
      <c r="N58" s="6"/>
      <c r="R58" s="6"/>
    </row>
    <row r="59" spans="1:18" s="4" customFormat="1" ht="20.100000000000001" customHeight="1" x14ac:dyDescent="0.25">
      <c r="A59" s="29">
        <v>13</v>
      </c>
      <c r="B59" s="2"/>
      <c r="C59" s="155"/>
      <c r="D59" s="155"/>
      <c r="E59" s="59"/>
      <c r="F59" s="156"/>
      <c r="G59" s="156"/>
      <c r="H59" s="156"/>
      <c r="L59" s="6"/>
      <c r="N59" s="6"/>
      <c r="R59" s="6"/>
    </row>
    <row r="60" spans="1:18" s="4" customFormat="1" ht="20.100000000000001" customHeight="1" x14ac:dyDescent="0.25">
      <c r="A60" s="29">
        <v>14</v>
      </c>
      <c r="B60" s="2"/>
      <c r="C60" s="155"/>
      <c r="D60" s="155"/>
      <c r="E60" s="59"/>
      <c r="F60" s="156"/>
      <c r="G60" s="156"/>
      <c r="H60" s="156"/>
      <c r="L60" s="6"/>
      <c r="N60" s="6"/>
      <c r="R60" s="6"/>
    </row>
    <row r="61" spans="1:18" s="4" customFormat="1" ht="20.100000000000001" customHeight="1" x14ac:dyDescent="0.25">
      <c r="A61" s="29">
        <v>15</v>
      </c>
      <c r="B61" s="2"/>
      <c r="C61" s="155"/>
      <c r="D61" s="155"/>
      <c r="E61" s="59"/>
      <c r="F61" s="156"/>
      <c r="G61" s="156"/>
      <c r="H61" s="156"/>
      <c r="L61" s="6"/>
      <c r="N61" s="6"/>
      <c r="R61" s="6"/>
    </row>
    <row r="62" spans="1:18" s="4" customFormat="1" ht="20.100000000000001" customHeight="1" x14ac:dyDescent="0.25">
      <c r="A62" s="29">
        <v>16</v>
      </c>
      <c r="B62" s="2"/>
      <c r="C62" s="155"/>
      <c r="D62" s="155"/>
      <c r="E62" s="59"/>
      <c r="F62" s="156"/>
      <c r="G62" s="156"/>
      <c r="H62" s="156"/>
      <c r="L62" s="6"/>
      <c r="N62" s="6"/>
      <c r="R62" s="6"/>
    </row>
    <row r="63" spans="1:18" s="4" customFormat="1" ht="20.100000000000001" customHeight="1" x14ac:dyDescent="0.25">
      <c r="A63" s="29">
        <v>17</v>
      </c>
      <c r="B63" s="2"/>
      <c r="C63" s="155"/>
      <c r="D63" s="155"/>
      <c r="E63" s="59"/>
      <c r="F63" s="156"/>
      <c r="G63" s="156"/>
      <c r="H63" s="156"/>
      <c r="L63" s="6"/>
      <c r="N63" s="6"/>
      <c r="R63" s="6"/>
    </row>
    <row r="64" spans="1:18" s="4" customFormat="1" ht="20.100000000000001" customHeight="1" x14ac:dyDescent="0.25">
      <c r="A64" s="29">
        <v>18</v>
      </c>
      <c r="B64" s="2"/>
      <c r="C64" s="155"/>
      <c r="D64" s="155"/>
      <c r="E64" s="59"/>
      <c r="F64" s="156"/>
      <c r="G64" s="156"/>
      <c r="H64" s="156"/>
      <c r="L64" s="6"/>
      <c r="N64" s="6"/>
      <c r="R64" s="6"/>
    </row>
    <row r="65" spans="1:18" s="4" customFormat="1" ht="20.100000000000001" customHeight="1" x14ac:dyDescent="0.25">
      <c r="A65" s="29">
        <v>19</v>
      </c>
      <c r="B65" s="2"/>
      <c r="C65" s="155"/>
      <c r="D65" s="155"/>
      <c r="E65" s="59"/>
      <c r="F65" s="156"/>
      <c r="G65" s="156"/>
      <c r="H65" s="156"/>
      <c r="L65" s="6"/>
      <c r="N65" s="6"/>
      <c r="R65" s="6"/>
    </row>
    <row r="66" spans="1:18" s="4" customFormat="1" ht="20.100000000000001" customHeight="1" x14ac:dyDescent="0.25">
      <c r="A66" s="29">
        <v>20</v>
      </c>
      <c r="B66" s="2"/>
      <c r="C66" s="155"/>
      <c r="D66" s="155"/>
      <c r="E66" s="59"/>
      <c r="F66" s="160"/>
      <c r="G66" s="160"/>
      <c r="H66" s="160"/>
      <c r="L66" s="6"/>
      <c r="N66" s="6"/>
      <c r="R66" s="6"/>
    </row>
    <row r="67" spans="1:18" s="4" customFormat="1" ht="3.95" customHeight="1" x14ac:dyDescent="0.25">
      <c r="A67" s="161"/>
      <c r="B67" s="162"/>
      <c r="C67" s="162"/>
      <c r="D67" s="163"/>
      <c r="E67" s="60"/>
      <c r="F67" s="60"/>
      <c r="G67" s="60"/>
      <c r="H67" s="61"/>
      <c r="L67" s="6"/>
      <c r="N67" s="6"/>
      <c r="R67" s="6"/>
    </row>
    <row r="68" spans="1:18" s="4" customFormat="1" ht="20.100000000000001" customHeight="1" x14ac:dyDescent="0.25">
      <c r="A68" s="52" t="s">
        <v>28</v>
      </c>
      <c r="B68" s="53">
        <f>SUM(B47:B66)</f>
        <v>0</v>
      </c>
      <c r="C68" s="159"/>
      <c r="D68" s="159"/>
      <c r="E68" s="62"/>
      <c r="L68" s="6"/>
      <c r="N68" s="6"/>
      <c r="R68" s="6"/>
    </row>
    <row r="69" spans="1:18" s="4" customFormat="1" ht="20.100000000000001" customHeight="1" x14ac:dyDescent="0.25">
      <c r="A69" s="44"/>
      <c r="B69" s="44"/>
      <c r="C69" s="44"/>
      <c r="D69" s="44"/>
      <c r="E69" s="44"/>
      <c r="F69" s="44"/>
      <c r="G69" s="44"/>
      <c r="H69" s="44"/>
      <c r="L69" s="6"/>
      <c r="N69" s="6"/>
      <c r="R69" s="6"/>
    </row>
    <row r="70" spans="1:18" s="4" customFormat="1" ht="15" x14ac:dyDescent="0.25">
      <c r="A70" s="54"/>
      <c r="L70" s="6"/>
      <c r="N70" s="6"/>
      <c r="R70" s="6"/>
    </row>
    <row r="71" spans="1:18" s="4" customFormat="1" ht="15.75" x14ac:dyDescent="0.25">
      <c r="A71" s="23"/>
      <c r="H71" s="50"/>
      <c r="L71" s="6"/>
      <c r="N71" s="6"/>
      <c r="R71" s="6"/>
    </row>
    <row r="72" spans="1:18" s="4" customFormat="1" ht="15.75" x14ac:dyDescent="0.25">
      <c r="A72" s="55"/>
      <c r="H72" s="51"/>
      <c r="L72" s="6"/>
      <c r="N72" s="6"/>
      <c r="R72" s="6"/>
    </row>
    <row r="73" spans="1:18" s="4" customFormat="1" ht="15" x14ac:dyDescent="0.25">
      <c r="L73" s="6"/>
      <c r="N73" s="6"/>
      <c r="R73" s="6"/>
    </row>
    <row r="74" spans="1:18" s="4" customFormat="1" ht="15" x14ac:dyDescent="0.25">
      <c r="L74" s="6"/>
      <c r="N74" s="6"/>
      <c r="R74" s="6"/>
    </row>
    <row r="75" spans="1:18" s="4" customFormat="1" ht="15" x14ac:dyDescent="0.25">
      <c r="L75" s="6"/>
      <c r="N75" s="6"/>
      <c r="R75" s="6"/>
    </row>
    <row r="76" spans="1:18" s="4" customFormat="1" ht="15" x14ac:dyDescent="0.25">
      <c r="L76" s="6"/>
      <c r="N76" s="6"/>
      <c r="R76" s="6"/>
    </row>
    <row r="77" spans="1:18" s="4" customFormat="1" ht="15" x14ac:dyDescent="0.25">
      <c r="L77" s="6"/>
      <c r="N77" s="6"/>
      <c r="R77" s="6"/>
    </row>
    <row r="78" spans="1:18" s="4" customFormat="1" ht="15" x14ac:dyDescent="0.25">
      <c r="L78" s="6"/>
      <c r="N78" s="6"/>
      <c r="R78" s="6"/>
    </row>
    <row r="79" spans="1:18" s="4" customFormat="1" ht="15" x14ac:dyDescent="0.25">
      <c r="L79" s="6"/>
      <c r="N79" s="6"/>
      <c r="R79" s="6"/>
    </row>
    <row r="80" spans="1:18" s="4" customFormat="1" ht="15" x14ac:dyDescent="0.25">
      <c r="L80" s="6"/>
      <c r="N80" s="6"/>
      <c r="R80" s="6"/>
    </row>
    <row r="81" spans="12:18" s="4" customFormat="1" ht="15" x14ac:dyDescent="0.25">
      <c r="L81" s="6"/>
      <c r="N81" s="6"/>
      <c r="R81" s="6"/>
    </row>
    <row r="82" spans="12:18" s="4" customFormat="1" ht="15" x14ac:dyDescent="0.25">
      <c r="L82" s="6"/>
      <c r="N82" s="6"/>
      <c r="R82" s="6"/>
    </row>
    <row r="83" spans="12:18" s="4" customFormat="1" ht="15" x14ac:dyDescent="0.25">
      <c r="L83" s="6"/>
      <c r="N83" s="6"/>
      <c r="R83" s="6"/>
    </row>
    <row r="84" spans="12:18" s="4" customFormat="1" ht="15" x14ac:dyDescent="0.25">
      <c r="L84" s="6"/>
      <c r="N84" s="6"/>
      <c r="R84" s="6"/>
    </row>
    <row r="85" spans="12:18" s="4" customFormat="1" ht="15" x14ac:dyDescent="0.25">
      <c r="L85" s="6"/>
      <c r="N85" s="6"/>
      <c r="R85" s="6"/>
    </row>
    <row r="86" spans="12:18" s="4" customFormat="1" ht="15" x14ac:dyDescent="0.25">
      <c r="L86" s="6"/>
      <c r="N86" s="6"/>
      <c r="R86" s="6"/>
    </row>
    <row r="87" spans="12:18" s="4" customFormat="1" ht="15" x14ac:dyDescent="0.25">
      <c r="L87" s="6"/>
      <c r="N87" s="6"/>
      <c r="R87" s="6"/>
    </row>
    <row r="88" spans="12:18" s="4" customFormat="1" ht="15" x14ac:dyDescent="0.25">
      <c r="L88" s="6"/>
      <c r="N88" s="6"/>
      <c r="R88" s="6"/>
    </row>
    <row r="89" spans="12:18" s="4" customFormat="1" ht="15" x14ac:dyDescent="0.25">
      <c r="L89" s="6"/>
      <c r="N89" s="6"/>
      <c r="R89" s="6"/>
    </row>
    <row r="90" spans="12:18" s="4" customFormat="1" ht="15" x14ac:dyDescent="0.25">
      <c r="L90" s="6"/>
      <c r="N90" s="6"/>
      <c r="R90" s="6"/>
    </row>
    <row r="91" spans="12:18" s="4" customFormat="1" ht="15" x14ac:dyDescent="0.25">
      <c r="L91" s="6"/>
      <c r="N91" s="6"/>
      <c r="R91" s="6"/>
    </row>
    <row r="92" spans="12:18" s="4" customFormat="1" ht="15" x14ac:dyDescent="0.25">
      <c r="L92" s="6"/>
      <c r="N92" s="6"/>
      <c r="R92" s="6"/>
    </row>
    <row r="93" spans="12:18" s="4" customFormat="1" ht="15" x14ac:dyDescent="0.25">
      <c r="L93" s="6"/>
      <c r="N93" s="6"/>
      <c r="R93" s="6"/>
    </row>
    <row r="94" spans="12:18" s="4" customFormat="1" ht="15" x14ac:dyDescent="0.25">
      <c r="L94" s="6"/>
      <c r="N94" s="6"/>
      <c r="R94" s="6"/>
    </row>
    <row r="95" spans="12:18" s="4" customFormat="1" ht="15" x14ac:dyDescent="0.25">
      <c r="L95" s="6"/>
      <c r="N95" s="6"/>
      <c r="R95" s="6"/>
    </row>
    <row r="96" spans="12:18" s="4" customFormat="1" ht="15" x14ac:dyDescent="0.25">
      <c r="L96" s="6"/>
      <c r="N96" s="6"/>
      <c r="R96" s="6"/>
    </row>
    <row r="97" spans="12:18" s="4" customFormat="1" ht="15" x14ac:dyDescent="0.25">
      <c r="L97" s="6"/>
      <c r="N97" s="6"/>
      <c r="R97" s="6"/>
    </row>
    <row r="98" spans="12:18" s="4" customFormat="1" ht="15" x14ac:dyDescent="0.25">
      <c r="L98" s="6"/>
      <c r="N98" s="6"/>
      <c r="R98" s="6"/>
    </row>
    <row r="99" spans="12:18" s="4" customFormat="1" ht="15" x14ac:dyDescent="0.25">
      <c r="L99" s="6"/>
      <c r="N99" s="6"/>
      <c r="R99" s="6"/>
    </row>
    <row r="100" spans="12:18" s="4" customFormat="1" ht="15" x14ac:dyDescent="0.25">
      <c r="L100" s="6"/>
      <c r="N100" s="6"/>
      <c r="R100" s="6"/>
    </row>
    <row r="101" spans="12:18" s="4" customFormat="1" ht="15" x14ac:dyDescent="0.25">
      <c r="L101" s="6"/>
      <c r="N101" s="6"/>
      <c r="R101" s="6"/>
    </row>
    <row r="102" spans="12:18" s="4" customFormat="1" ht="15" x14ac:dyDescent="0.25">
      <c r="L102" s="6"/>
      <c r="N102" s="6"/>
      <c r="R102" s="6"/>
    </row>
    <row r="103" spans="12:18" s="4" customFormat="1" ht="15" x14ac:dyDescent="0.25">
      <c r="L103" s="6"/>
      <c r="N103" s="6"/>
      <c r="R103" s="6"/>
    </row>
    <row r="104" spans="12:18" s="4" customFormat="1" ht="15" x14ac:dyDescent="0.25">
      <c r="L104" s="6"/>
      <c r="N104" s="6"/>
      <c r="R104" s="6"/>
    </row>
    <row r="105" spans="12:18" s="4" customFormat="1" ht="15" x14ac:dyDescent="0.25"/>
    <row r="106" spans="12:18" s="4" customFormat="1" ht="15" x14ac:dyDescent="0.25"/>
    <row r="107" spans="12:18" s="4" customFormat="1" ht="15" x14ac:dyDescent="0.25"/>
  </sheetData>
  <sheetProtection algorithmName="SHA-512" hashValue="DKDYZjP4hPpf1iODEqRXzNhF51tB3impDSAT2TBcl13cxzL/EbQElRTEFvul1Vh9+9Ga6kGmi3/fwq9+2FEzYQ==" saltValue="yB2rfQLlbKcZagaCpNT1JQ==" spinCount="100000" sheet="1" formatColumns="0" formatRows="0" selectLockedCells="1" autoFilter="0"/>
  <mergeCells count="101">
    <mergeCell ref="C65:D65"/>
    <mergeCell ref="F65:H65"/>
    <mergeCell ref="C66:D66"/>
    <mergeCell ref="F66:H66"/>
    <mergeCell ref="A67:D67"/>
    <mergeCell ref="C68:D68"/>
    <mergeCell ref="C62:D62"/>
    <mergeCell ref="F62:H62"/>
    <mergeCell ref="C63:D63"/>
    <mergeCell ref="F63:H63"/>
    <mergeCell ref="C64:D64"/>
    <mergeCell ref="F64:H64"/>
    <mergeCell ref="C59:D59"/>
    <mergeCell ref="F59:H59"/>
    <mergeCell ref="C60:D60"/>
    <mergeCell ref="F60:H60"/>
    <mergeCell ref="C61:D61"/>
    <mergeCell ref="F61:H61"/>
    <mergeCell ref="C56:D56"/>
    <mergeCell ref="F56:H56"/>
    <mergeCell ref="C57:D57"/>
    <mergeCell ref="F57:H57"/>
    <mergeCell ref="C58:D58"/>
    <mergeCell ref="F58:H58"/>
    <mergeCell ref="C53:D53"/>
    <mergeCell ref="F53:H53"/>
    <mergeCell ref="C54:D54"/>
    <mergeCell ref="F54:H54"/>
    <mergeCell ref="C55:D55"/>
    <mergeCell ref="F55:H55"/>
    <mergeCell ref="C50:D50"/>
    <mergeCell ref="F50:H50"/>
    <mergeCell ref="C51:D51"/>
    <mergeCell ref="F51:H51"/>
    <mergeCell ref="C52:D52"/>
    <mergeCell ref="F52:H52"/>
    <mergeCell ref="C47:D47"/>
    <mergeCell ref="F47:H47"/>
    <mergeCell ref="C48:D48"/>
    <mergeCell ref="F48:H48"/>
    <mergeCell ref="C49:D49"/>
    <mergeCell ref="F49:H49"/>
    <mergeCell ref="B41:C41"/>
    <mergeCell ref="A43:C43"/>
    <mergeCell ref="A45:D45"/>
    <mergeCell ref="E45:H45"/>
    <mergeCell ref="C46:D46"/>
    <mergeCell ref="F46:H46"/>
    <mergeCell ref="B35:C35"/>
    <mergeCell ref="B36:C36"/>
    <mergeCell ref="B37:C37"/>
    <mergeCell ref="B38:C38"/>
    <mergeCell ref="B39:C39"/>
    <mergeCell ref="B40:C40"/>
    <mergeCell ref="B29:C29"/>
    <mergeCell ref="B30:C30"/>
    <mergeCell ref="B31:C31"/>
    <mergeCell ref="B32:C32"/>
    <mergeCell ref="B33:C33"/>
    <mergeCell ref="B34:C34"/>
    <mergeCell ref="B23:C23"/>
    <mergeCell ref="B24:C24"/>
    <mergeCell ref="B25:C25"/>
    <mergeCell ref="B26:C26"/>
    <mergeCell ref="A27:H27"/>
    <mergeCell ref="B28:C28"/>
    <mergeCell ref="B17:C17"/>
    <mergeCell ref="B18:C18"/>
    <mergeCell ref="B19:C19"/>
    <mergeCell ref="B20:C20"/>
    <mergeCell ref="B21:C21"/>
    <mergeCell ref="B22:C22"/>
    <mergeCell ref="B15:C15"/>
    <mergeCell ref="B16:C16"/>
    <mergeCell ref="C9:D9"/>
    <mergeCell ref="A10:B10"/>
    <mergeCell ref="C10:D10"/>
    <mergeCell ref="F10:H10"/>
    <mergeCell ref="A11:B11"/>
    <mergeCell ref="C11:D11"/>
    <mergeCell ref="F11:H11"/>
    <mergeCell ref="A8:B8"/>
    <mergeCell ref="C8:D8"/>
    <mergeCell ref="E8:E9"/>
    <mergeCell ref="F8:H9"/>
    <mergeCell ref="A9:B9"/>
    <mergeCell ref="A12:H12"/>
    <mergeCell ref="AF12:AG12"/>
    <mergeCell ref="B13:C13"/>
    <mergeCell ref="B14:C14"/>
    <mergeCell ref="F1:H1"/>
    <mergeCell ref="F2:H2"/>
    <mergeCell ref="F3:H3"/>
    <mergeCell ref="C5:F5"/>
    <mergeCell ref="G5:H5"/>
    <mergeCell ref="F4:H4"/>
    <mergeCell ref="A6:D6"/>
    <mergeCell ref="E6:H6"/>
    <mergeCell ref="A7:B7"/>
    <mergeCell ref="C7:D7"/>
    <mergeCell ref="E7:H7"/>
  </mergeCells>
  <conditionalFormatting sqref="A10:A11 B47:C47 B48:B66">
    <cfRule type="cellIs" priority="24" stopIfTrue="1" operator="notEqual">
      <formula>0</formula>
    </cfRule>
  </conditionalFormatting>
  <conditionalFormatting sqref="A10:A11 B47:C47 B48:B66">
    <cfRule type="cellIs" dxfId="181" priority="23" stopIfTrue="1" operator="equal">
      <formula>0</formula>
    </cfRule>
  </conditionalFormatting>
  <conditionalFormatting sqref="A10:A11">
    <cfRule type="cellIs" dxfId="180" priority="22" operator="equal">
      <formula>#REF!</formula>
    </cfRule>
  </conditionalFormatting>
  <conditionalFormatting sqref="G5">
    <cfRule type="cellIs" dxfId="179" priority="21" stopIfTrue="1" operator="equal">
      <formula>0</formula>
    </cfRule>
  </conditionalFormatting>
  <conditionalFormatting sqref="C7">
    <cfRule type="cellIs" dxfId="178" priority="18" stopIfTrue="1" operator="equal">
      <formula>0</formula>
    </cfRule>
  </conditionalFormatting>
  <conditionalFormatting sqref="C8:C9">
    <cfRule type="cellIs" dxfId="177" priority="17" stopIfTrue="1" operator="equal">
      <formula>0</formula>
    </cfRule>
  </conditionalFormatting>
  <conditionalFormatting sqref="C48:C66">
    <cfRule type="cellIs" priority="20" stopIfTrue="1" operator="notEqual">
      <formula>0</formula>
    </cfRule>
  </conditionalFormatting>
  <conditionalFormatting sqref="C48:C66">
    <cfRule type="cellIs" dxfId="176" priority="19" stopIfTrue="1" operator="equal">
      <formula>0</formula>
    </cfRule>
  </conditionalFormatting>
  <conditionalFormatting sqref="D14">
    <cfRule type="cellIs" priority="16" stopIfTrue="1" operator="notEqual">
      <formula>0</formula>
    </cfRule>
  </conditionalFormatting>
  <conditionalFormatting sqref="D14">
    <cfRule type="cellIs" dxfId="175" priority="15" stopIfTrue="1" operator="equal">
      <formula>0</formula>
    </cfRule>
  </conditionalFormatting>
  <conditionalFormatting sqref="D15:F25">
    <cfRule type="cellIs" priority="14" stopIfTrue="1" operator="notEqual">
      <formula>0</formula>
    </cfRule>
  </conditionalFormatting>
  <conditionalFormatting sqref="D15:F25">
    <cfRule type="cellIs" dxfId="174" priority="13" stopIfTrue="1" operator="equal">
      <formula>0</formula>
    </cfRule>
  </conditionalFormatting>
  <conditionalFormatting sqref="E14:F14">
    <cfRule type="cellIs" priority="12" stopIfTrue="1" operator="notEqual">
      <formula>0</formula>
    </cfRule>
  </conditionalFormatting>
  <conditionalFormatting sqref="E14:F14">
    <cfRule type="cellIs" dxfId="173" priority="11" stopIfTrue="1" operator="equal">
      <formula>0</formula>
    </cfRule>
  </conditionalFormatting>
  <conditionalFormatting sqref="D29">
    <cfRule type="cellIs" priority="10" stopIfTrue="1" operator="notEqual">
      <formula>0</formula>
    </cfRule>
  </conditionalFormatting>
  <conditionalFormatting sqref="D29">
    <cfRule type="cellIs" dxfId="172" priority="9" stopIfTrue="1" operator="equal">
      <formula>0</formula>
    </cfRule>
  </conditionalFormatting>
  <conditionalFormatting sqref="D30:F40">
    <cfRule type="cellIs" priority="8" stopIfTrue="1" operator="notEqual">
      <formula>0</formula>
    </cfRule>
  </conditionalFormatting>
  <conditionalFormatting sqref="D30:F40">
    <cfRule type="cellIs" dxfId="171" priority="7" stopIfTrue="1" operator="equal">
      <formula>""</formula>
    </cfRule>
  </conditionalFormatting>
  <conditionalFormatting sqref="E29:F29">
    <cfRule type="cellIs" priority="6" stopIfTrue="1" operator="notEqual">
      <formula>0</formula>
    </cfRule>
  </conditionalFormatting>
  <conditionalFormatting sqref="E29:F29">
    <cfRule type="cellIs" dxfId="170" priority="5" stopIfTrue="1" operator="equal">
      <formula>0</formula>
    </cfRule>
  </conditionalFormatting>
  <conditionalFormatting sqref="F4">
    <cfRule type="cellIs" dxfId="169" priority="2" stopIfTrue="1" operator="equal">
      <formula>0</formula>
    </cfRule>
  </conditionalFormatting>
  <dataValidations disablePrompts="1" count="1">
    <dataValidation type="list" allowBlank="1" showInputMessage="1" showErrorMessage="1" sqref="C7:D7" xr:uid="{03A0DA06-53DD-4918-9BC3-57BE7A755A19}">
      <formula1>"1,2,3,4,5,6,7,8,9,10"</formula1>
    </dataValidation>
  </dataValidations>
  <hyperlinks>
    <hyperlink ref="AF4" location="Instructions!A8" display="Instructions" xr:uid="{6BF51FDA-D964-4C25-8F3E-81C033A193A9}"/>
  </hyperlinks>
  <printOptions horizontalCentered="1"/>
  <pageMargins left="0.25" right="0.25" top="0.75" bottom="0.75" header="0.3" footer="0.3"/>
  <pageSetup scale="18"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87269-8D97-4807-A4FB-1F98A247C7C9}">
  <sheetPr>
    <tabColor theme="8" tint="0.59999389629810485"/>
    <pageSetUpPr fitToPage="1"/>
  </sheetPr>
  <dimension ref="A1:BE107"/>
  <sheetViews>
    <sheetView showGridLines="0" zoomScale="75" zoomScaleNormal="75" zoomScaleSheetLayoutView="70" workbookViewId="0">
      <selection activeCell="F4" sqref="F4:H4"/>
    </sheetView>
  </sheetViews>
  <sheetFormatPr defaultColWidth="9.140625" defaultRowHeight="14.25" x14ac:dyDescent="0.25"/>
  <cols>
    <col min="1" max="1" width="14.7109375" style="14" customWidth="1"/>
    <col min="2" max="2" width="19.7109375" style="14" customWidth="1"/>
    <col min="3" max="3" width="29.7109375" style="14" customWidth="1"/>
    <col min="4" max="4" width="23.7109375" style="14" customWidth="1"/>
    <col min="5" max="5" width="25.5703125" style="14" customWidth="1"/>
    <col min="6" max="6" width="23.85546875" style="14" customWidth="1"/>
    <col min="7" max="7" width="23.7109375" style="14" customWidth="1"/>
    <col min="8" max="8" width="18.85546875" style="14" customWidth="1"/>
    <col min="9" max="9" width="9.140625" style="14" customWidth="1"/>
    <col min="10" max="10" width="17.7109375" style="14" customWidth="1"/>
    <col min="11" max="11" width="33.28515625" style="14" customWidth="1"/>
    <col min="12" max="12" width="15.85546875" style="14" customWidth="1"/>
    <col min="13" max="13" width="15.7109375" style="14" customWidth="1"/>
    <col min="14" max="14" width="15.85546875" style="14" customWidth="1"/>
    <col min="15" max="15" width="10.7109375" style="14" customWidth="1"/>
    <col min="16" max="16" width="15.85546875" style="14" customWidth="1"/>
    <col min="17" max="17" width="30.28515625" style="14" customWidth="1"/>
    <col min="18" max="18" width="13.5703125" style="14" customWidth="1"/>
    <col min="19" max="19" width="10.7109375" style="14" customWidth="1"/>
    <col min="20" max="20" width="10.5703125" style="14" customWidth="1"/>
    <col min="21" max="22" width="10.7109375" style="14" customWidth="1"/>
    <col min="23" max="23" width="19.28515625" style="14" customWidth="1"/>
    <col min="24" max="24" width="10.7109375" style="14" customWidth="1"/>
    <col min="25" max="31" width="9.140625" style="14" customWidth="1"/>
    <col min="32" max="32" width="20.42578125" style="14" bestFit="1" customWidth="1"/>
    <col min="33" max="33" width="21.28515625" style="14" customWidth="1"/>
    <col min="34" max="16384" width="9.140625" style="14"/>
  </cols>
  <sheetData>
    <row r="1" spans="1:57" ht="27" customHeight="1" x14ac:dyDescent="0.25">
      <c r="E1" s="5" t="s">
        <v>9</v>
      </c>
      <c r="F1" s="164" t="str">
        <f>IF(('Contract Roll-up'!F1)="","",'Contract Roll-up'!F1)</f>
        <v/>
      </c>
      <c r="G1" s="165"/>
      <c r="H1" s="166"/>
    </row>
    <row r="2" spans="1:57" ht="27" customHeight="1" x14ac:dyDescent="0.25">
      <c r="E2" s="5" t="s">
        <v>10</v>
      </c>
      <c r="F2" s="164" t="str">
        <f>IF(('Contract Roll-up'!F2)="","",'Contract Roll-up'!F2)</f>
        <v/>
      </c>
      <c r="G2" s="165"/>
      <c r="H2" s="166"/>
    </row>
    <row r="3" spans="1:57" ht="27" customHeight="1" x14ac:dyDescent="0.25">
      <c r="E3" s="5" t="s">
        <v>11</v>
      </c>
      <c r="F3" s="164" t="str">
        <f>IF(('Contract Roll-up'!F3)="","",'Contract Roll-up'!F3)</f>
        <v/>
      </c>
      <c r="G3" s="165"/>
      <c r="H3" s="166"/>
      <c r="J3" s="9"/>
      <c r="K3" s="10" t="s">
        <v>41</v>
      </c>
    </row>
    <row r="4" spans="1:57" s="4" customFormat="1" ht="27" customHeight="1" x14ac:dyDescent="0.25">
      <c r="C4" s="11" t="s">
        <v>8</v>
      </c>
      <c r="D4" s="72" t="str">
        <f>IF(('Contract Roll-up'!D4)="","",'Contract Roll-up'!D4)</f>
        <v/>
      </c>
      <c r="E4" s="5" t="s">
        <v>52</v>
      </c>
      <c r="F4" s="99"/>
      <c r="G4" s="100"/>
      <c r="H4" s="101"/>
      <c r="L4" s="6"/>
      <c r="N4" s="6"/>
      <c r="R4" s="6"/>
      <c r="AA4" s="4">
        <v>4</v>
      </c>
      <c r="AF4" s="12" t="s">
        <v>0</v>
      </c>
      <c r="AG4" s="8" t="s">
        <v>1</v>
      </c>
    </row>
    <row r="5" spans="1:57" s="4" customFormat="1" ht="27" customHeight="1" x14ac:dyDescent="0.25">
      <c r="A5" s="13"/>
      <c r="C5" s="135" t="s">
        <v>29</v>
      </c>
      <c r="D5" s="136"/>
      <c r="E5" s="136"/>
      <c r="F5" s="136"/>
      <c r="G5" s="150"/>
      <c r="H5" s="150"/>
      <c r="L5" s="6"/>
      <c r="N5" s="6"/>
      <c r="R5" s="6"/>
      <c r="AA5" s="4">
        <v>5</v>
      </c>
    </row>
    <row r="6" spans="1:57" ht="21.95" customHeight="1" x14ac:dyDescent="0.25">
      <c r="A6" s="132" t="s">
        <v>30</v>
      </c>
      <c r="B6" s="133"/>
      <c r="C6" s="133"/>
      <c r="D6" s="134"/>
      <c r="E6" s="129" t="str">
        <f>IF('Contract Roll-up'!D3="HUB","Work Authorization HUB Status","Work Authorization DBE Status")</f>
        <v>Work Authorization DBE Status</v>
      </c>
      <c r="F6" s="130"/>
      <c r="G6" s="130"/>
      <c r="H6" s="131"/>
      <c r="J6" s="4"/>
      <c r="K6" s="15"/>
      <c r="L6" s="15"/>
      <c r="M6" s="15"/>
      <c r="N6" s="15"/>
      <c r="O6" s="15"/>
      <c r="P6" s="15"/>
      <c r="Q6" s="15"/>
      <c r="R6" s="15"/>
      <c r="S6" s="15"/>
      <c r="T6" s="15"/>
      <c r="U6" s="15"/>
      <c r="V6" s="15"/>
    </row>
    <row r="7" spans="1:57" s="4" customFormat="1" ht="19.5" customHeight="1" x14ac:dyDescent="0.25">
      <c r="A7" s="114" t="s">
        <v>31</v>
      </c>
      <c r="B7" s="115"/>
      <c r="C7" s="151">
        <v>8</v>
      </c>
      <c r="D7" s="152"/>
      <c r="E7" s="126" t="s">
        <v>35</v>
      </c>
      <c r="F7" s="127"/>
      <c r="G7" s="127"/>
      <c r="H7" s="128"/>
      <c r="L7" s="6"/>
      <c r="N7" s="6"/>
      <c r="R7" s="6"/>
      <c r="AA7" s="4" t="s">
        <v>2</v>
      </c>
    </row>
    <row r="8" spans="1:57" s="4" customFormat="1" ht="20.25" customHeight="1" x14ac:dyDescent="0.25">
      <c r="A8" s="110" t="s">
        <v>32</v>
      </c>
      <c r="B8" s="111"/>
      <c r="C8" s="99"/>
      <c r="D8" s="101"/>
      <c r="E8" s="167" t="str">
        <f>IF('Contract Roll-up'!D3="HUB","Total HUB Amount 
       Committed","Total DBE Amount 
       Committed")</f>
        <v>Total DBE Amount 
       Committed</v>
      </c>
      <c r="F8" s="169" t="str">
        <f>IF(D26=0,"",D26)</f>
        <v/>
      </c>
      <c r="G8" s="170"/>
      <c r="H8" s="171"/>
      <c r="L8" s="6"/>
      <c r="N8" s="6"/>
      <c r="R8" s="6"/>
      <c r="AA8" s="4" t="s">
        <v>3</v>
      </c>
    </row>
    <row r="9" spans="1:57" s="4" customFormat="1" ht="20.100000000000001" customHeight="1" x14ac:dyDescent="0.25">
      <c r="A9" s="110" t="s">
        <v>33</v>
      </c>
      <c r="B9" s="111"/>
      <c r="C9" s="116"/>
      <c r="D9" s="117"/>
      <c r="E9" s="168"/>
      <c r="F9" s="172"/>
      <c r="G9" s="173"/>
      <c r="H9" s="174"/>
      <c r="L9" s="6"/>
      <c r="N9" s="6"/>
      <c r="R9" s="6"/>
      <c r="AA9" s="4" t="s">
        <v>4</v>
      </c>
    </row>
    <row r="10" spans="1:57" s="4" customFormat="1" ht="30" customHeight="1" x14ac:dyDescent="0.25">
      <c r="A10" s="125" t="s">
        <v>34</v>
      </c>
      <c r="B10" s="125"/>
      <c r="C10" s="97">
        <f>B68</f>
        <v>0</v>
      </c>
      <c r="D10" s="98"/>
      <c r="E10" s="16" t="str">
        <f>IF('Contract Roll-up'!D3="HUB","HUB % Committed 
        to Date","DBE % Committed 
        to Date")</f>
        <v>DBE % Committed 
        to Date</v>
      </c>
      <c r="F10" s="149" t="str">
        <f>IF(C9="","",D26/C11)</f>
        <v/>
      </c>
      <c r="G10" s="149"/>
      <c r="H10" s="149"/>
      <c r="L10" s="6"/>
      <c r="N10" s="6"/>
      <c r="R10" s="6"/>
      <c r="AA10" s="4" t="s">
        <v>5</v>
      </c>
    </row>
    <row r="11" spans="1:57" s="4" customFormat="1" ht="19.5" customHeight="1" x14ac:dyDescent="0.2">
      <c r="A11" s="96" t="s">
        <v>51</v>
      </c>
      <c r="B11" s="96"/>
      <c r="C11" s="97">
        <f>C9+C10</f>
        <v>0</v>
      </c>
      <c r="D11" s="98"/>
      <c r="E11" s="16" t="str">
        <f>IF('Contract Roll-up'!D3="HUB","HUB % Paid to Date","DBE % Paid to Date")</f>
        <v>DBE % Paid to Date</v>
      </c>
      <c r="F11" s="149" t="str">
        <f>IF(C9="","",G26/C11)</f>
        <v/>
      </c>
      <c r="G11" s="149"/>
      <c r="H11" s="149"/>
      <c r="I11" s="17"/>
      <c r="J11" s="18"/>
      <c r="K11" s="18"/>
      <c r="L11" s="19"/>
      <c r="M11" s="18"/>
      <c r="N11" s="19"/>
      <c r="O11" s="18"/>
      <c r="P11" s="18"/>
      <c r="Q11" s="18"/>
      <c r="R11" s="19"/>
      <c r="S11" s="18"/>
      <c r="T11" s="18"/>
      <c r="U11" s="18"/>
      <c r="V11" s="18"/>
      <c r="W11" s="18"/>
      <c r="X11" s="18"/>
      <c r="Y11" s="18"/>
      <c r="Z11" s="18"/>
      <c r="AA11" s="18"/>
      <c r="AB11" s="18"/>
      <c r="AC11" s="18"/>
      <c r="AD11" s="18"/>
      <c r="AE11" s="18"/>
      <c r="AF11" s="18"/>
      <c r="AG11" s="18"/>
      <c r="AH11" s="18"/>
      <c r="AI11" s="18"/>
      <c r="AJ11" s="18"/>
      <c r="AK11" s="18"/>
    </row>
    <row r="12" spans="1:57" s="20" customFormat="1" ht="21.95" customHeight="1" thickBot="1" x14ac:dyDescent="0.3">
      <c r="A12" s="132" t="s">
        <v>36</v>
      </c>
      <c r="B12" s="133"/>
      <c r="C12" s="133"/>
      <c r="D12" s="133"/>
      <c r="E12" s="133"/>
      <c r="F12" s="133"/>
      <c r="G12" s="133"/>
      <c r="H12" s="134"/>
      <c r="L12" s="21"/>
      <c r="N12" s="21"/>
      <c r="R12" s="21"/>
      <c r="AF12" s="153"/>
      <c r="AG12" s="154"/>
    </row>
    <row r="13" spans="1:57" s="4" customFormat="1" ht="63" customHeight="1" thickBot="1" x14ac:dyDescent="0.3">
      <c r="A13" s="22" t="s">
        <v>6</v>
      </c>
      <c r="B13" s="137" t="str">
        <f>'Contract Roll-up'!B13</f>
        <v>Subproviders Name: DBE only 
(Enter Alphabetically)</v>
      </c>
      <c r="C13" s="138"/>
      <c r="D13" s="22" t="s">
        <v>38</v>
      </c>
      <c r="E13" s="22" t="s">
        <v>21</v>
      </c>
      <c r="F13" s="22" t="s">
        <v>13</v>
      </c>
      <c r="G13" s="22" t="s">
        <v>22</v>
      </c>
      <c r="H13" s="22" t="s">
        <v>12</v>
      </c>
      <c r="J13" s="23"/>
      <c r="K13" s="24"/>
      <c r="L13" s="25"/>
      <c r="M13" s="24"/>
      <c r="N13" s="24"/>
      <c r="O13" s="24"/>
      <c r="P13" s="24"/>
      <c r="Q13" s="23"/>
      <c r="R13" s="26"/>
      <c r="S13" s="24"/>
      <c r="T13" s="24"/>
      <c r="U13" s="24"/>
      <c r="V13" s="24"/>
      <c r="W13" s="24"/>
      <c r="X13" s="24"/>
      <c r="AF13" s="27"/>
      <c r="AG13" s="28"/>
    </row>
    <row r="14" spans="1:57" s="4" customFormat="1" ht="20.100000000000001" customHeight="1" x14ac:dyDescent="0.25">
      <c r="A14" s="29">
        <v>1</v>
      </c>
      <c r="B14" s="107" t="str">
        <f>IF(('Contract Roll-up'!B14)="","",'Contract Roll-up'!B14)</f>
        <v/>
      </c>
      <c r="C14" s="109"/>
      <c r="D14" s="3"/>
      <c r="E14" s="3"/>
      <c r="F14" s="3"/>
      <c r="G14" s="49">
        <f>E14+F14</f>
        <v>0</v>
      </c>
      <c r="H14" s="31" t="str">
        <f t="shared" ref="H14:H26" si="0">IF(G14="","",IF(G14=0,"",G14/D14))</f>
        <v/>
      </c>
      <c r="I14" s="32"/>
      <c r="J14" s="33"/>
      <c r="K14" s="33"/>
      <c r="L14" s="34"/>
      <c r="M14" s="33"/>
      <c r="N14" s="33"/>
      <c r="O14" s="32"/>
      <c r="P14" s="33"/>
      <c r="R14" s="6"/>
      <c r="S14" s="33"/>
      <c r="T14" s="32"/>
      <c r="U14" s="33"/>
      <c r="V14" s="33"/>
      <c r="W14" s="32"/>
      <c r="X14" s="32"/>
      <c r="Y14" s="32"/>
      <c r="Z14" s="32"/>
      <c r="AA14" s="32"/>
      <c r="AB14" s="32"/>
      <c r="AC14" s="32"/>
      <c r="AD14" s="32"/>
      <c r="AE14" s="32"/>
      <c r="AF14" s="35"/>
      <c r="AG14" s="36"/>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row>
    <row r="15" spans="1:57" s="4" customFormat="1" ht="20.100000000000001" customHeight="1" x14ac:dyDescent="0.25">
      <c r="A15" s="29">
        <v>2</v>
      </c>
      <c r="B15" s="107" t="str">
        <f>IF(('Contract Roll-up'!B15)="","",'Contract Roll-up'!B15)</f>
        <v/>
      </c>
      <c r="C15" s="109"/>
      <c r="D15" s="3"/>
      <c r="E15" s="3"/>
      <c r="F15" s="3"/>
      <c r="G15" s="49">
        <f t="shared" ref="G15:G25" si="1">E15+F15</f>
        <v>0</v>
      </c>
      <c r="H15" s="31" t="str">
        <f t="shared" si="0"/>
        <v/>
      </c>
      <c r="I15" s="32"/>
      <c r="J15" s="33"/>
      <c r="K15" s="33"/>
      <c r="L15" s="34"/>
      <c r="M15" s="33"/>
      <c r="N15" s="33"/>
      <c r="O15" s="32"/>
      <c r="P15" s="33"/>
      <c r="R15" s="6"/>
      <c r="S15" s="33"/>
      <c r="T15" s="32"/>
      <c r="U15" s="33"/>
      <c r="V15" s="33"/>
      <c r="W15" s="32"/>
      <c r="X15" s="32"/>
      <c r="Y15" s="32"/>
      <c r="Z15" s="32"/>
      <c r="AA15" s="32"/>
      <c r="AB15" s="32"/>
      <c r="AC15" s="32"/>
      <c r="AD15" s="32"/>
      <c r="AE15" s="32"/>
      <c r="AF15" s="37"/>
      <c r="AG15" s="38"/>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row>
    <row r="16" spans="1:57" s="4" customFormat="1" ht="20.100000000000001" customHeight="1" x14ac:dyDescent="0.25">
      <c r="A16" s="29">
        <v>3</v>
      </c>
      <c r="B16" s="107" t="str">
        <f>IF(('Contract Roll-up'!B16)="","",'Contract Roll-up'!B16)</f>
        <v/>
      </c>
      <c r="C16" s="109"/>
      <c r="D16" s="3"/>
      <c r="E16" s="3"/>
      <c r="F16" s="3"/>
      <c r="G16" s="49">
        <f t="shared" si="1"/>
        <v>0</v>
      </c>
      <c r="H16" s="31" t="str">
        <f t="shared" si="0"/>
        <v/>
      </c>
      <c r="I16" s="32"/>
      <c r="J16" s="33"/>
      <c r="K16" s="33"/>
      <c r="L16" s="34"/>
      <c r="M16" s="33"/>
      <c r="N16" s="33"/>
      <c r="O16" s="32"/>
      <c r="P16" s="33"/>
      <c r="R16" s="6"/>
      <c r="S16" s="33"/>
      <c r="T16" s="32"/>
      <c r="U16" s="33"/>
      <c r="V16" s="33"/>
      <c r="W16" s="32"/>
      <c r="X16" s="32"/>
      <c r="Y16" s="32"/>
      <c r="Z16" s="32"/>
      <c r="AA16" s="32"/>
      <c r="AB16" s="32"/>
      <c r="AC16" s="32"/>
      <c r="AD16" s="32"/>
      <c r="AE16" s="32"/>
      <c r="AF16" s="37"/>
      <c r="AG16" s="38"/>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row>
    <row r="17" spans="1:57" s="4" customFormat="1" ht="20.100000000000001" customHeight="1" x14ac:dyDescent="0.25">
      <c r="A17" s="29">
        <v>4</v>
      </c>
      <c r="B17" s="107" t="str">
        <f>IF(('Contract Roll-up'!B17)="","",'Contract Roll-up'!B17)</f>
        <v/>
      </c>
      <c r="C17" s="109"/>
      <c r="D17" s="3"/>
      <c r="E17" s="3"/>
      <c r="F17" s="3"/>
      <c r="G17" s="49">
        <f t="shared" si="1"/>
        <v>0</v>
      </c>
      <c r="H17" s="31" t="str">
        <f t="shared" si="0"/>
        <v/>
      </c>
      <c r="I17" s="32"/>
      <c r="J17" s="33"/>
      <c r="K17" s="33"/>
      <c r="L17" s="34"/>
      <c r="M17" s="33"/>
      <c r="N17" s="33"/>
      <c r="O17" s="32"/>
      <c r="P17" s="33"/>
      <c r="R17" s="6"/>
      <c r="S17" s="33"/>
      <c r="T17" s="32"/>
      <c r="U17" s="33"/>
      <c r="V17" s="33"/>
      <c r="W17" s="32"/>
      <c r="X17" s="32"/>
      <c r="Y17" s="32"/>
      <c r="Z17" s="32"/>
      <c r="AA17" s="32"/>
      <c r="AB17" s="32"/>
      <c r="AC17" s="32"/>
      <c r="AD17" s="32"/>
      <c r="AE17" s="32"/>
      <c r="AF17" s="37"/>
      <c r="AG17" s="38"/>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row>
    <row r="18" spans="1:57" s="4" customFormat="1" ht="20.100000000000001" customHeight="1" x14ac:dyDescent="0.25">
      <c r="A18" s="29">
        <v>5</v>
      </c>
      <c r="B18" s="107" t="str">
        <f>IF(('Contract Roll-up'!B18)="","",'Contract Roll-up'!B18)</f>
        <v/>
      </c>
      <c r="C18" s="109"/>
      <c r="D18" s="3"/>
      <c r="E18" s="3"/>
      <c r="F18" s="3"/>
      <c r="G18" s="49">
        <f t="shared" si="1"/>
        <v>0</v>
      </c>
      <c r="H18" s="31" t="str">
        <f t="shared" si="0"/>
        <v/>
      </c>
      <c r="I18" s="32"/>
      <c r="J18" s="33"/>
      <c r="K18" s="33"/>
      <c r="L18" s="34"/>
      <c r="M18" s="33"/>
      <c r="N18" s="33"/>
      <c r="O18" s="32"/>
      <c r="P18" s="33"/>
      <c r="R18" s="6"/>
      <c r="S18" s="33"/>
      <c r="T18" s="32"/>
      <c r="U18" s="33"/>
      <c r="V18" s="33"/>
      <c r="W18" s="32"/>
      <c r="X18" s="32"/>
      <c r="Y18" s="32"/>
      <c r="Z18" s="32"/>
      <c r="AA18" s="32"/>
      <c r="AB18" s="32"/>
      <c r="AC18" s="32"/>
      <c r="AD18" s="32"/>
      <c r="AE18" s="32"/>
      <c r="AF18" s="37"/>
      <c r="AG18" s="38"/>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row>
    <row r="19" spans="1:57" s="4" customFormat="1" ht="20.100000000000001" customHeight="1" x14ac:dyDescent="0.25">
      <c r="A19" s="29">
        <v>6</v>
      </c>
      <c r="B19" s="107" t="str">
        <f>IF(('Contract Roll-up'!B19)="","",'Contract Roll-up'!B19)</f>
        <v/>
      </c>
      <c r="C19" s="109"/>
      <c r="D19" s="3"/>
      <c r="E19" s="3"/>
      <c r="F19" s="3"/>
      <c r="G19" s="49">
        <f t="shared" si="1"/>
        <v>0</v>
      </c>
      <c r="H19" s="31" t="str">
        <f t="shared" si="0"/>
        <v/>
      </c>
      <c r="I19" s="32"/>
      <c r="J19" s="33"/>
      <c r="K19" s="33"/>
      <c r="L19" s="34"/>
      <c r="M19" s="33"/>
      <c r="N19" s="33"/>
      <c r="O19" s="32"/>
      <c r="P19" s="33"/>
      <c r="R19" s="6"/>
      <c r="S19" s="33"/>
      <c r="T19" s="32"/>
      <c r="U19" s="33"/>
      <c r="V19" s="33"/>
      <c r="W19" s="32"/>
      <c r="X19" s="32"/>
      <c r="Y19" s="32"/>
      <c r="Z19" s="32"/>
      <c r="AA19" s="32"/>
      <c r="AB19" s="32"/>
      <c r="AC19" s="32"/>
      <c r="AD19" s="32"/>
      <c r="AE19" s="32"/>
      <c r="AF19" s="37"/>
      <c r="AG19" s="38"/>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row>
    <row r="20" spans="1:57" s="4" customFormat="1" ht="20.100000000000001" customHeight="1" x14ac:dyDescent="0.25">
      <c r="A20" s="29">
        <v>7</v>
      </c>
      <c r="B20" s="107" t="str">
        <f>IF(('Contract Roll-up'!B20)="","",'Contract Roll-up'!B20)</f>
        <v/>
      </c>
      <c r="C20" s="109"/>
      <c r="D20" s="3"/>
      <c r="E20" s="3"/>
      <c r="F20" s="3"/>
      <c r="G20" s="49">
        <f t="shared" si="1"/>
        <v>0</v>
      </c>
      <c r="H20" s="31" t="str">
        <f t="shared" si="0"/>
        <v/>
      </c>
      <c r="I20" s="32"/>
      <c r="J20" s="33"/>
      <c r="K20" s="33"/>
      <c r="L20" s="34"/>
      <c r="M20" s="33"/>
      <c r="N20" s="33"/>
      <c r="O20" s="32"/>
      <c r="P20" s="33"/>
      <c r="R20" s="6"/>
      <c r="S20" s="33"/>
      <c r="T20" s="32"/>
      <c r="U20" s="33"/>
      <c r="V20" s="33"/>
      <c r="W20" s="32"/>
      <c r="X20" s="32"/>
      <c r="Y20" s="32"/>
      <c r="Z20" s="32"/>
      <c r="AA20" s="32"/>
      <c r="AB20" s="32"/>
      <c r="AC20" s="32"/>
      <c r="AD20" s="32"/>
      <c r="AE20" s="32"/>
      <c r="AF20" s="37"/>
      <c r="AG20" s="38"/>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row>
    <row r="21" spans="1:57" s="4" customFormat="1" ht="20.100000000000001" customHeight="1" x14ac:dyDescent="0.25">
      <c r="A21" s="29">
        <v>8</v>
      </c>
      <c r="B21" s="107" t="str">
        <f>IF(('Contract Roll-up'!B21)="","",'Contract Roll-up'!B21)</f>
        <v/>
      </c>
      <c r="C21" s="109"/>
      <c r="D21" s="3"/>
      <c r="E21" s="3"/>
      <c r="F21" s="3"/>
      <c r="G21" s="49">
        <f t="shared" si="1"/>
        <v>0</v>
      </c>
      <c r="H21" s="31" t="str">
        <f t="shared" si="0"/>
        <v/>
      </c>
      <c r="I21" s="32"/>
      <c r="J21" s="33"/>
      <c r="K21" s="33"/>
      <c r="L21" s="34"/>
      <c r="M21" s="33"/>
      <c r="N21" s="33"/>
      <c r="O21" s="32"/>
      <c r="P21" s="33"/>
      <c r="R21" s="6"/>
      <c r="S21" s="33"/>
      <c r="T21" s="32"/>
      <c r="U21" s="33"/>
      <c r="V21" s="33"/>
      <c r="W21" s="32"/>
      <c r="X21" s="32"/>
      <c r="Y21" s="32"/>
      <c r="Z21" s="32"/>
      <c r="AA21" s="32"/>
      <c r="AB21" s="32"/>
      <c r="AC21" s="32"/>
      <c r="AD21" s="32"/>
      <c r="AE21" s="32"/>
      <c r="AF21" s="37"/>
      <c r="AG21" s="38"/>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row>
    <row r="22" spans="1:57" s="4" customFormat="1" ht="20.100000000000001" customHeight="1" x14ac:dyDescent="0.25">
      <c r="A22" s="29">
        <v>9</v>
      </c>
      <c r="B22" s="107" t="str">
        <f>IF(('Contract Roll-up'!B22)="","",'Contract Roll-up'!B22)</f>
        <v/>
      </c>
      <c r="C22" s="109"/>
      <c r="D22" s="3"/>
      <c r="E22" s="3"/>
      <c r="F22" s="3"/>
      <c r="G22" s="49">
        <f t="shared" si="1"/>
        <v>0</v>
      </c>
      <c r="H22" s="31" t="str">
        <f t="shared" si="0"/>
        <v/>
      </c>
      <c r="I22" s="32"/>
      <c r="J22" s="33"/>
      <c r="K22" s="33"/>
      <c r="L22" s="34"/>
      <c r="M22" s="33"/>
      <c r="N22" s="33"/>
      <c r="O22" s="32"/>
      <c r="P22" s="33"/>
      <c r="R22" s="6"/>
      <c r="S22" s="33"/>
      <c r="T22" s="32"/>
      <c r="U22" s="33"/>
      <c r="V22" s="33"/>
      <c r="W22" s="32"/>
      <c r="X22" s="32"/>
      <c r="Y22" s="32"/>
      <c r="Z22" s="32"/>
      <c r="AA22" s="32"/>
      <c r="AB22" s="32"/>
      <c r="AC22" s="32"/>
      <c r="AD22" s="32"/>
      <c r="AE22" s="32"/>
      <c r="AF22" s="37"/>
      <c r="AG22" s="38"/>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row>
    <row r="23" spans="1:57" s="4" customFormat="1" ht="20.100000000000001" customHeight="1" x14ac:dyDescent="0.25">
      <c r="A23" s="29">
        <v>10</v>
      </c>
      <c r="B23" s="107" t="str">
        <f>IF(('Contract Roll-up'!B23)="","",'Contract Roll-up'!B23)</f>
        <v/>
      </c>
      <c r="C23" s="109"/>
      <c r="D23" s="3"/>
      <c r="E23" s="3"/>
      <c r="F23" s="3"/>
      <c r="G23" s="49">
        <f t="shared" si="1"/>
        <v>0</v>
      </c>
      <c r="H23" s="31" t="str">
        <f t="shared" si="0"/>
        <v/>
      </c>
      <c r="I23" s="32"/>
      <c r="J23" s="33"/>
      <c r="K23" s="33"/>
      <c r="L23" s="34"/>
      <c r="M23" s="33"/>
      <c r="N23" s="33"/>
      <c r="O23" s="32"/>
      <c r="P23" s="33"/>
      <c r="R23" s="6"/>
      <c r="S23" s="33"/>
      <c r="T23" s="32"/>
      <c r="U23" s="33"/>
      <c r="V23" s="33"/>
      <c r="W23" s="32"/>
      <c r="X23" s="32"/>
      <c r="Y23" s="32"/>
      <c r="Z23" s="32"/>
      <c r="AA23" s="32"/>
      <c r="AB23" s="32"/>
      <c r="AC23" s="32"/>
      <c r="AD23" s="32"/>
      <c r="AE23" s="32"/>
      <c r="AF23" s="37"/>
      <c r="AG23" s="38"/>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row>
    <row r="24" spans="1:57" s="4" customFormat="1" ht="20.100000000000001" customHeight="1" x14ac:dyDescent="0.25">
      <c r="A24" s="29">
        <v>11</v>
      </c>
      <c r="B24" s="107" t="str">
        <f>IF(('Contract Roll-up'!B24)="","",'Contract Roll-up'!B24)</f>
        <v/>
      </c>
      <c r="C24" s="109"/>
      <c r="D24" s="3"/>
      <c r="E24" s="3"/>
      <c r="F24" s="3"/>
      <c r="G24" s="49">
        <f t="shared" si="1"/>
        <v>0</v>
      </c>
      <c r="H24" s="31" t="str">
        <f t="shared" si="0"/>
        <v/>
      </c>
      <c r="I24" s="32"/>
      <c r="J24" s="33"/>
      <c r="K24" s="33"/>
      <c r="L24" s="34"/>
      <c r="M24" s="33"/>
      <c r="N24" s="33"/>
      <c r="O24" s="32"/>
      <c r="P24" s="33"/>
      <c r="R24" s="6"/>
      <c r="S24" s="33"/>
      <c r="T24" s="32"/>
      <c r="U24" s="33"/>
      <c r="V24" s="33"/>
      <c r="W24" s="32"/>
      <c r="X24" s="32"/>
      <c r="Y24" s="32"/>
      <c r="Z24" s="32"/>
      <c r="AA24" s="32"/>
      <c r="AB24" s="32"/>
      <c r="AC24" s="32"/>
      <c r="AD24" s="32"/>
      <c r="AE24" s="32"/>
      <c r="AF24" s="37"/>
      <c r="AG24" s="38"/>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row>
    <row r="25" spans="1:57" s="4" customFormat="1" ht="20.100000000000001" customHeight="1" x14ac:dyDescent="0.25">
      <c r="A25" s="29">
        <v>12</v>
      </c>
      <c r="B25" s="107" t="str">
        <f>IF(('Contract Roll-up'!B25)="","",'Contract Roll-up'!B25)</f>
        <v/>
      </c>
      <c r="C25" s="109"/>
      <c r="D25" s="3"/>
      <c r="E25" s="3"/>
      <c r="F25" s="3"/>
      <c r="G25" s="49">
        <f t="shared" si="1"/>
        <v>0</v>
      </c>
      <c r="H25" s="31" t="str">
        <f t="shared" si="0"/>
        <v/>
      </c>
      <c r="I25" s="32"/>
      <c r="J25" s="33"/>
      <c r="K25" s="33"/>
      <c r="L25" s="34"/>
      <c r="M25" s="33"/>
      <c r="N25" s="33"/>
      <c r="O25" s="32"/>
      <c r="P25" s="33"/>
      <c r="R25" s="6"/>
      <c r="S25" s="33"/>
      <c r="T25" s="32"/>
      <c r="U25" s="33"/>
      <c r="V25" s="33"/>
      <c r="W25" s="32"/>
      <c r="X25" s="32"/>
      <c r="Y25" s="32"/>
      <c r="Z25" s="32"/>
      <c r="AA25" s="32"/>
      <c r="AB25" s="32"/>
      <c r="AC25" s="32"/>
      <c r="AD25" s="32"/>
      <c r="AE25" s="32"/>
      <c r="AF25" s="39"/>
      <c r="AG25" s="40"/>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row>
    <row r="26" spans="1:57" s="4" customFormat="1" ht="20.100000000000001" customHeight="1" x14ac:dyDescent="0.25">
      <c r="A26" s="29"/>
      <c r="B26" s="87" t="str">
        <f>'Contract Roll-up'!B26</f>
        <v>Subproviders Subtotal (DBE only)</v>
      </c>
      <c r="C26" s="88"/>
      <c r="D26" s="30">
        <f>SUM(D14:D25)</f>
        <v>0</v>
      </c>
      <c r="E26" s="30">
        <f t="shared" ref="E26:G26" si="2">SUM(E14:E25)</f>
        <v>0</v>
      </c>
      <c r="F26" s="30">
        <f t="shared" si="2"/>
        <v>0</v>
      </c>
      <c r="G26" s="30">
        <f t="shared" si="2"/>
        <v>0</v>
      </c>
      <c r="H26" s="31" t="str">
        <f t="shared" si="0"/>
        <v/>
      </c>
      <c r="I26" s="32"/>
      <c r="J26" s="33"/>
      <c r="K26" s="33"/>
      <c r="L26" s="34"/>
      <c r="M26" s="33"/>
      <c r="N26" s="33"/>
      <c r="O26" s="32"/>
      <c r="P26" s="33"/>
      <c r="R26" s="6"/>
      <c r="S26" s="33"/>
      <c r="T26" s="32"/>
      <c r="U26" s="33"/>
      <c r="V26" s="33"/>
      <c r="W26" s="32"/>
      <c r="X26" s="32"/>
      <c r="Y26" s="32"/>
      <c r="Z26" s="32"/>
      <c r="AA26" s="32"/>
      <c r="AB26" s="32"/>
      <c r="AC26" s="32"/>
      <c r="AD26" s="32"/>
      <c r="AE26" s="32"/>
      <c r="AF26" s="37"/>
      <c r="AG26" s="38"/>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row>
    <row r="27" spans="1:57" s="4" customFormat="1" ht="3.95" customHeight="1" x14ac:dyDescent="0.25">
      <c r="A27" s="139" t="s">
        <v>67</v>
      </c>
      <c r="B27" s="140"/>
      <c r="C27" s="140"/>
      <c r="D27" s="140"/>
      <c r="E27" s="140"/>
      <c r="F27" s="140"/>
      <c r="G27" s="140"/>
      <c r="H27" s="141"/>
      <c r="I27" s="32"/>
      <c r="J27" s="33"/>
      <c r="K27" s="33"/>
      <c r="L27" s="34"/>
      <c r="M27" s="33"/>
      <c r="N27" s="33"/>
      <c r="O27" s="32"/>
      <c r="P27" s="33"/>
      <c r="R27" s="6"/>
      <c r="S27" s="33"/>
      <c r="T27" s="32"/>
      <c r="U27" s="33"/>
      <c r="V27" s="33"/>
      <c r="W27" s="32"/>
      <c r="X27" s="32"/>
      <c r="Y27" s="32"/>
      <c r="Z27" s="32"/>
      <c r="AA27" s="32"/>
      <c r="AB27" s="32"/>
      <c r="AC27" s="32"/>
      <c r="AD27" s="32"/>
      <c r="AE27" s="32"/>
      <c r="AF27" s="39"/>
      <c r="AG27" s="40"/>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row>
    <row r="28" spans="1:57" s="4" customFormat="1" ht="63" customHeight="1" x14ac:dyDescent="0.25">
      <c r="A28" s="22" t="s">
        <v>6</v>
      </c>
      <c r="B28" s="137" t="str">
        <f>'Contract Roll-up'!B28</f>
        <v>Subproviders Name: non-DBE only 
(Enter Alphabetically)</v>
      </c>
      <c r="C28" s="138"/>
      <c r="D28" s="22" t="s">
        <v>14</v>
      </c>
      <c r="E28" s="22" t="s">
        <v>21</v>
      </c>
      <c r="F28" s="22" t="s">
        <v>13</v>
      </c>
      <c r="G28" s="22" t="s">
        <v>22</v>
      </c>
      <c r="H28" s="22" t="s">
        <v>12</v>
      </c>
      <c r="I28" s="32"/>
      <c r="J28" s="33"/>
      <c r="K28" s="33"/>
      <c r="L28" s="34"/>
      <c r="M28" s="33"/>
      <c r="N28" s="33"/>
      <c r="O28" s="32"/>
      <c r="P28" s="33"/>
      <c r="R28" s="6"/>
      <c r="S28" s="33"/>
      <c r="T28" s="32"/>
      <c r="U28" s="33"/>
      <c r="V28" s="33"/>
      <c r="W28" s="32"/>
      <c r="X28" s="32"/>
      <c r="Y28" s="32"/>
      <c r="Z28" s="32"/>
      <c r="AA28" s="32"/>
      <c r="AB28" s="32"/>
      <c r="AC28" s="32"/>
      <c r="AD28" s="32"/>
      <c r="AE28" s="32"/>
      <c r="AF28" s="37"/>
      <c r="AG28" s="38"/>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row>
    <row r="29" spans="1:57" s="4" customFormat="1" ht="20.100000000000001" customHeight="1" x14ac:dyDescent="0.25">
      <c r="A29" s="29">
        <v>1</v>
      </c>
      <c r="B29" s="107" t="str">
        <f>IF(('Contract Roll-up'!B29)="","",'Contract Roll-up'!B29)</f>
        <v/>
      </c>
      <c r="C29" s="109"/>
      <c r="D29" s="3"/>
      <c r="E29" s="3"/>
      <c r="F29" s="3"/>
      <c r="G29" s="49">
        <f>E29+F29</f>
        <v>0</v>
      </c>
      <c r="H29" s="31" t="str">
        <f t="shared" ref="H29:H41" si="3">IF(G29="","",IF(G29=0,"",G29/D29))</f>
        <v/>
      </c>
      <c r="I29" s="32"/>
      <c r="J29" s="33"/>
      <c r="K29" s="33"/>
      <c r="L29" s="34"/>
      <c r="M29" s="33"/>
      <c r="N29" s="33"/>
      <c r="O29" s="32"/>
      <c r="P29" s="33"/>
      <c r="R29" s="6"/>
      <c r="S29" s="33"/>
      <c r="T29" s="32"/>
      <c r="U29" s="33"/>
      <c r="V29" s="33"/>
      <c r="W29" s="32"/>
      <c r="X29" s="32"/>
      <c r="Y29" s="32"/>
      <c r="Z29" s="32"/>
      <c r="AA29" s="32"/>
      <c r="AB29" s="32"/>
      <c r="AC29" s="32"/>
      <c r="AD29" s="32"/>
      <c r="AE29" s="32"/>
      <c r="AF29" s="37"/>
      <c r="AG29" s="38"/>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row>
    <row r="30" spans="1:57" s="4" customFormat="1" ht="20.100000000000001" customHeight="1" x14ac:dyDescent="0.25">
      <c r="A30" s="29">
        <v>2</v>
      </c>
      <c r="B30" s="107" t="str">
        <f>IF(('Contract Roll-up'!B30)="","",'Contract Roll-up'!B30)</f>
        <v/>
      </c>
      <c r="C30" s="109"/>
      <c r="D30" s="3"/>
      <c r="E30" s="3"/>
      <c r="F30" s="3"/>
      <c r="G30" s="49">
        <f t="shared" ref="G30:G40" si="4">E30+F30</f>
        <v>0</v>
      </c>
      <c r="H30" s="31" t="str">
        <f t="shared" si="3"/>
        <v/>
      </c>
      <c r="I30" s="32"/>
      <c r="J30" s="33"/>
      <c r="K30" s="33"/>
      <c r="L30" s="34"/>
      <c r="M30" s="33"/>
      <c r="N30" s="33"/>
      <c r="O30" s="32"/>
      <c r="P30" s="33"/>
      <c r="R30" s="6"/>
      <c r="S30" s="33"/>
      <c r="T30" s="32"/>
      <c r="U30" s="33"/>
      <c r="V30" s="33"/>
      <c r="W30" s="32"/>
      <c r="X30" s="32"/>
      <c r="Y30" s="32"/>
      <c r="Z30" s="32"/>
      <c r="AA30" s="32"/>
      <c r="AB30" s="32"/>
      <c r="AC30" s="32"/>
      <c r="AD30" s="32"/>
      <c r="AE30" s="32"/>
      <c r="AF30" s="37"/>
      <c r="AG30" s="38"/>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row>
    <row r="31" spans="1:57" s="4" customFormat="1" ht="20.100000000000001" customHeight="1" x14ac:dyDescent="0.25">
      <c r="A31" s="29">
        <v>3</v>
      </c>
      <c r="B31" s="107" t="str">
        <f>IF(('Contract Roll-up'!B31)="","",'Contract Roll-up'!B31)</f>
        <v/>
      </c>
      <c r="C31" s="109"/>
      <c r="D31" s="3"/>
      <c r="E31" s="3"/>
      <c r="F31" s="3"/>
      <c r="G31" s="49">
        <f t="shared" si="4"/>
        <v>0</v>
      </c>
      <c r="H31" s="31" t="str">
        <f t="shared" si="3"/>
        <v/>
      </c>
      <c r="I31" s="32"/>
      <c r="J31" s="33"/>
      <c r="K31" s="33"/>
      <c r="L31" s="34"/>
      <c r="M31" s="33"/>
      <c r="N31" s="33"/>
      <c r="O31" s="32"/>
      <c r="P31" s="33"/>
      <c r="R31" s="6"/>
      <c r="S31" s="33"/>
      <c r="T31" s="32"/>
      <c r="U31" s="33"/>
      <c r="V31" s="33"/>
      <c r="W31" s="32"/>
      <c r="X31" s="32"/>
      <c r="Y31" s="32"/>
      <c r="Z31" s="32"/>
      <c r="AA31" s="32"/>
      <c r="AB31" s="32"/>
      <c r="AC31" s="32"/>
      <c r="AD31" s="32"/>
      <c r="AE31" s="32"/>
      <c r="AF31" s="37"/>
      <c r="AG31" s="38"/>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row>
    <row r="32" spans="1:57" s="4" customFormat="1" ht="20.100000000000001" customHeight="1" x14ac:dyDescent="0.25">
      <c r="A32" s="29">
        <v>4</v>
      </c>
      <c r="B32" s="107" t="str">
        <f>IF(('Contract Roll-up'!B32)="","",'Contract Roll-up'!B32)</f>
        <v/>
      </c>
      <c r="C32" s="109"/>
      <c r="D32" s="3"/>
      <c r="E32" s="3"/>
      <c r="F32" s="3"/>
      <c r="G32" s="49">
        <f t="shared" si="4"/>
        <v>0</v>
      </c>
      <c r="H32" s="31" t="str">
        <f t="shared" si="3"/>
        <v/>
      </c>
      <c r="I32" s="32"/>
      <c r="J32" s="33"/>
      <c r="K32" s="33"/>
      <c r="L32" s="34"/>
      <c r="M32" s="33"/>
      <c r="N32" s="33"/>
      <c r="O32" s="32"/>
      <c r="P32" s="33"/>
      <c r="R32" s="6"/>
      <c r="S32" s="33"/>
      <c r="T32" s="32"/>
      <c r="U32" s="33"/>
      <c r="V32" s="33"/>
      <c r="W32" s="32"/>
      <c r="X32" s="32"/>
      <c r="Y32" s="32"/>
      <c r="Z32" s="32"/>
      <c r="AA32" s="32"/>
      <c r="AB32" s="32"/>
      <c r="AC32" s="32"/>
      <c r="AD32" s="32"/>
      <c r="AE32" s="32"/>
      <c r="AF32" s="37"/>
      <c r="AG32" s="38"/>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row>
    <row r="33" spans="1:57" s="4" customFormat="1" ht="20.100000000000001" customHeight="1" x14ac:dyDescent="0.25">
      <c r="A33" s="29">
        <v>5</v>
      </c>
      <c r="B33" s="107" t="str">
        <f>IF(('Contract Roll-up'!B33)="","",'Contract Roll-up'!B33)</f>
        <v/>
      </c>
      <c r="C33" s="109"/>
      <c r="D33" s="3"/>
      <c r="E33" s="3"/>
      <c r="F33" s="3"/>
      <c r="G33" s="49">
        <f t="shared" si="4"/>
        <v>0</v>
      </c>
      <c r="H33" s="31" t="str">
        <f t="shared" si="3"/>
        <v/>
      </c>
      <c r="I33" s="32"/>
      <c r="J33" s="33"/>
      <c r="K33" s="33"/>
      <c r="L33" s="34"/>
      <c r="M33" s="33"/>
      <c r="N33" s="33"/>
      <c r="O33" s="32"/>
      <c r="P33" s="33"/>
      <c r="R33" s="6"/>
      <c r="S33" s="33"/>
      <c r="T33" s="32"/>
      <c r="U33" s="33"/>
      <c r="V33" s="33"/>
      <c r="W33" s="32"/>
      <c r="X33" s="32"/>
      <c r="Y33" s="32"/>
      <c r="Z33" s="32"/>
      <c r="AA33" s="32"/>
      <c r="AB33" s="32"/>
      <c r="AC33" s="32"/>
      <c r="AD33" s="32"/>
      <c r="AE33" s="32"/>
      <c r="AF33" s="37"/>
      <c r="AG33" s="38"/>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row>
    <row r="34" spans="1:57" s="4" customFormat="1" ht="20.100000000000001" customHeight="1" x14ac:dyDescent="0.25">
      <c r="A34" s="29">
        <v>6</v>
      </c>
      <c r="B34" s="107" t="str">
        <f>IF(('Contract Roll-up'!B34)="","",'Contract Roll-up'!B34)</f>
        <v/>
      </c>
      <c r="C34" s="109"/>
      <c r="D34" s="3"/>
      <c r="E34" s="3"/>
      <c r="F34" s="3"/>
      <c r="G34" s="49">
        <f t="shared" si="4"/>
        <v>0</v>
      </c>
      <c r="H34" s="31" t="str">
        <f t="shared" si="3"/>
        <v/>
      </c>
      <c r="I34" s="32"/>
      <c r="J34" s="33"/>
      <c r="K34" s="33"/>
      <c r="L34" s="34"/>
      <c r="M34" s="33"/>
      <c r="N34" s="33"/>
      <c r="O34" s="32"/>
      <c r="P34" s="33"/>
      <c r="R34" s="6"/>
      <c r="S34" s="33"/>
      <c r="T34" s="32"/>
      <c r="U34" s="33"/>
      <c r="V34" s="33"/>
      <c r="W34" s="32"/>
      <c r="X34" s="32"/>
      <c r="Y34" s="32"/>
      <c r="Z34" s="32"/>
      <c r="AA34" s="32"/>
      <c r="AB34" s="32"/>
      <c r="AC34" s="32"/>
      <c r="AD34" s="32"/>
      <c r="AE34" s="32"/>
      <c r="AF34" s="37"/>
      <c r="AG34" s="38"/>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row>
    <row r="35" spans="1:57" s="4" customFormat="1" ht="20.100000000000001" customHeight="1" x14ac:dyDescent="0.25">
      <c r="A35" s="29">
        <v>7</v>
      </c>
      <c r="B35" s="107" t="str">
        <f>IF(('Contract Roll-up'!B35)="","",'Contract Roll-up'!B35)</f>
        <v/>
      </c>
      <c r="C35" s="109"/>
      <c r="D35" s="3"/>
      <c r="E35" s="3"/>
      <c r="F35" s="3"/>
      <c r="G35" s="49">
        <f t="shared" si="4"/>
        <v>0</v>
      </c>
      <c r="H35" s="31" t="str">
        <f t="shared" si="3"/>
        <v/>
      </c>
      <c r="I35" s="32"/>
      <c r="J35" s="33"/>
      <c r="K35" s="33"/>
      <c r="L35" s="34"/>
      <c r="M35" s="33"/>
      <c r="N35" s="33"/>
      <c r="O35" s="32"/>
      <c r="P35" s="33"/>
      <c r="R35" s="6"/>
      <c r="S35" s="33"/>
      <c r="T35" s="32"/>
      <c r="U35" s="33"/>
      <c r="V35" s="33"/>
      <c r="W35" s="32"/>
      <c r="X35" s="32"/>
      <c r="Y35" s="32"/>
      <c r="Z35" s="32"/>
      <c r="AA35" s="32"/>
      <c r="AB35" s="32"/>
      <c r="AC35" s="32"/>
      <c r="AD35" s="32"/>
      <c r="AE35" s="32"/>
      <c r="AF35" s="37"/>
      <c r="AG35" s="38"/>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row>
    <row r="36" spans="1:57" s="4" customFormat="1" ht="20.100000000000001" customHeight="1" x14ac:dyDescent="0.25">
      <c r="A36" s="29">
        <v>8</v>
      </c>
      <c r="B36" s="107" t="str">
        <f>IF(('Contract Roll-up'!B36)="","",'Contract Roll-up'!B36)</f>
        <v/>
      </c>
      <c r="C36" s="109"/>
      <c r="D36" s="3"/>
      <c r="E36" s="3"/>
      <c r="F36" s="3"/>
      <c r="G36" s="49">
        <f t="shared" si="4"/>
        <v>0</v>
      </c>
      <c r="H36" s="31" t="str">
        <f t="shared" si="3"/>
        <v/>
      </c>
      <c r="I36" s="32"/>
      <c r="J36" s="33"/>
      <c r="K36" s="33"/>
      <c r="L36" s="34"/>
      <c r="M36" s="33"/>
      <c r="N36" s="33"/>
      <c r="O36" s="32"/>
      <c r="P36" s="33"/>
      <c r="R36" s="6"/>
      <c r="S36" s="33"/>
      <c r="T36" s="32"/>
      <c r="U36" s="33"/>
      <c r="V36" s="33"/>
      <c r="W36" s="32"/>
      <c r="X36" s="32"/>
      <c r="Y36" s="32"/>
      <c r="Z36" s="32"/>
      <c r="AA36" s="32"/>
      <c r="AB36" s="32"/>
      <c r="AC36" s="32"/>
      <c r="AD36" s="32"/>
      <c r="AE36" s="32"/>
      <c r="AF36" s="37"/>
      <c r="AG36" s="38"/>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row>
    <row r="37" spans="1:57" s="4" customFormat="1" ht="20.100000000000001" customHeight="1" x14ac:dyDescent="0.25">
      <c r="A37" s="29">
        <v>9</v>
      </c>
      <c r="B37" s="107" t="str">
        <f>IF(('Contract Roll-up'!B37)="","",'Contract Roll-up'!B37)</f>
        <v/>
      </c>
      <c r="C37" s="109"/>
      <c r="D37" s="3"/>
      <c r="E37" s="3"/>
      <c r="F37" s="3"/>
      <c r="G37" s="49">
        <f t="shared" si="4"/>
        <v>0</v>
      </c>
      <c r="H37" s="31" t="str">
        <f t="shared" si="3"/>
        <v/>
      </c>
      <c r="I37" s="32"/>
      <c r="J37" s="33"/>
      <c r="K37" s="33"/>
      <c r="L37" s="34"/>
      <c r="M37" s="33"/>
      <c r="N37" s="33"/>
      <c r="O37" s="32"/>
      <c r="P37" s="33"/>
      <c r="R37" s="6"/>
      <c r="S37" s="33"/>
      <c r="T37" s="32"/>
      <c r="U37" s="33"/>
      <c r="V37" s="33"/>
      <c r="W37" s="32"/>
      <c r="X37" s="32"/>
      <c r="Y37" s="32"/>
      <c r="Z37" s="32"/>
      <c r="AA37" s="32"/>
      <c r="AB37" s="32"/>
      <c r="AC37" s="32"/>
      <c r="AD37" s="32"/>
      <c r="AE37" s="32"/>
      <c r="AF37" s="37"/>
      <c r="AG37" s="38"/>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row>
    <row r="38" spans="1:57" s="4" customFormat="1" ht="20.100000000000001" customHeight="1" x14ac:dyDescent="0.25">
      <c r="A38" s="29">
        <v>10</v>
      </c>
      <c r="B38" s="107" t="str">
        <f>IF(('Contract Roll-up'!B38)="","",'Contract Roll-up'!B38)</f>
        <v/>
      </c>
      <c r="C38" s="109"/>
      <c r="D38" s="3"/>
      <c r="E38" s="3"/>
      <c r="F38" s="3"/>
      <c r="G38" s="49">
        <f t="shared" si="4"/>
        <v>0</v>
      </c>
      <c r="H38" s="31" t="str">
        <f t="shared" si="3"/>
        <v/>
      </c>
      <c r="I38" s="32"/>
      <c r="J38" s="33"/>
      <c r="K38" s="33"/>
      <c r="L38" s="34"/>
      <c r="M38" s="33"/>
      <c r="N38" s="33"/>
      <c r="O38" s="32"/>
      <c r="P38" s="33"/>
      <c r="R38" s="6"/>
      <c r="S38" s="33"/>
      <c r="T38" s="32"/>
      <c r="U38" s="33"/>
      <c r="V38" s="33"/>
      <c r="W38" s="32"/>
      <c r="X38" s="32"/>
      <c r="Y38" s="32"/>
      <c r="Z38" s="32"/>
      <c r="AA38" s="32"/>
      <c r="AB38" s="32"/>
      <c r="AC38" s="32"/>
      <c r="AD38" s="32"/>
      <c r="AE38" s="32"/>
      <c r="AF38" s="37"/>
      <c r="AG38" s="38"/>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row>
    <row r="39" spans="1:57" s="4" customFormat="1" ht="20.100000000000001" customHeight="1" x14ac:dyDescent="0.25">
      <c r="A39" s="29">
        <v>11</v>
      </c>
      <c r="B39" s="107" t="str">
        <f>IF(('Contract Roll-up'!B39)="","",'Contract Roll-up'!B39)</f>
        <v/>
      </c>
      <c r="C39" s="109"/>
      <c r="D39" s="3"/>
      <c r="E39" s="3"/>
      <c r="F39" s="3"/>
      <c r="G39" s="49">
        <f t="shared" si="4"/>
        <v>0</v>
      </c>
      <c r="H39" s="31" t="str">
        <f t="shared" si="3"/>
        <v/>
      </c>
      <c r="I39" s="32"/>
      <c r="J39" s="33"/>
      <c r="K39" s="33"/>
      <c r="L39" s="34"/>
      <c r="M39" s="33"/>
      <c r="N39" s="33"/>
      <c r="O39" s="32"/>
      <c r="P39" s="33"/>
      <c r="R39" s="6"/>
      <c r="S39" s="33"/>
      <c r="T39" s="32"/>
      <c r="U39" s="33"/>
      <c r="V39" s="33"/>
      <c r="W39" s="32"/>
      <c r="X39" s="32"/>
      <c r="Y39" s="32"/>
      <c r="Z39" s="32"/>
      <c r="AA39" s="32"/>
      <c r="AB39" s="32"/>
      <c r="AC39" s="32"/>
      <c r="AD39" s="32"/>
      <c r="AE39" s="32"/>
      <c r="AF39" s="37"/>
      <c r="AG39" s="38"/>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row>
    <row r="40" spans="1:57" s="4" customFormat="1" ht="20.100000000000001" customHeight="1" x14ac:dyDescent="0.25">
      <c r="A40" s="29">
        <v>12</v>
      </c>
      <c r="B40" s="107" t="str">
        <f>IF(('Contract Roll-up'!B40)="","",'Contract Roll-up'!B40)</f>
        <v/>
      </c>
      <c r="C40" s="109"/>
      <c r="D40" s="3"/>
      <c r="E40" s="3"/>
      <c r="F40" s="3"/>
      <c r="G40" s="49">
        <f t="shared" si="4"/>
        <v>0</v>
      </c>
      <c r="H40" s="31" t="str">
        <f t="shared" si="3"/>
        <v/>
      </c>
      <c r="I40" s="32"/>
      <c r="J40" s="33"/>
      <c r="K40" s="33"/>
      <c r="L40" s="34"/>
      <c r="M40" s="33"/>
      <c r="N40" s="33"/>
      <c r="O40" s="32"/>
      <c r="P40" s="33"/>
      <c r="R40" s="6"/>
      <c r="S40" s="33"/>
      <c r="T40" s="32"/>
      <c r="U40" s="33"/>
      <c r="V40" s="33"/>
      <c r="W40" s="32"/>
      <c r="X40" s="32"/>
      <c r="Y40" s="32"/>
      <c r="Z40" s="32"/>
      <c r="AA40" s="32"/>
      <c r="AB40" s="32"/>
      <c r="AC40" s="32"/>
      <c r="AD40" s="32"/>
      <c r="AE40" s="32"/>
      <c r="AF40" s="37"/>
      <c r="AG40" s="38"/>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row>
    <row r="41" spans="1:57" s="4" customFormat="1" ht="20.100000000000001" customHeight="1" x14ac:dyDescent="0.25">
      <c r="A41" s="29"/>
      <c r="B41" s="87" t="str">
        <f>'Contract Roll-up'!B41</f>
        <v>Subproviders Subtotal (non-DBE only)</v>
      </c>
      <c r="C41" s="88"/>
      <c r="D41" s="56">
        <f>SUM(D29:D40)</f>
        <v>0</v>
      </c>
      <c r="E41" s="56">
        <f t="shared" ref="E41:G41" si="5">SUM(E29:E40)</f>
        <v>0</v>
      </c>
      <c r="F41" s="56">
        <f t="shared" si="5"/>
        <v>0</v>
      </c>
      <c r="G41" s="56">
        <f t="shared" si="5"/>
        <v>0</v>
      </c>
      <c r="H41" s="31" t="str">
        <f t="shared" si="3"/>
        <v/>
      </c>
      <c r="I41" s="32"/>
      <c r="J41" s="33"/>
      <c r="K41" s="33"/>
      <c r="L41" s="34"/>
      <c r="M41" s="33"/>
      <c r="N41" s="33"/>
      <c r="O41" s="32"/>
      <c r="P41" s="33"/>
      <c r="R41" s="6"/>
      <c r="S41" s="33"/>
      <c r="T41" s="32"/>
      <c r="U41" s="33"/>
      <c r="V41" s="33"/>
      <c r="W41" s="32"/>
      <c r="X41" s="32"/>
      <c r="Y41" s="32"/>
      <c r="Z41" s="32"/>
      <c r="AA41" s="32"/>
      <c r="AB41" s="32"/>
      <c r="AC41" s="32"/>
      <c r="AD41" s="32"/>
      <c r="AE41" s="32"/>
      <c r="AF41" s="37"/>
      <c r="AG41" s="38"/>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row>
    <row r="42" spans="1:57" s="4" customFormat="1" ht="3.95" customHeight="1" x14ac:dyDescent="0.25">
      <c r="A42" s="41"/>
      <c r="B42" s="42"/>
      <c r="C42" s="42"/>
      <c r="D42" s="57"/>
      <c r="E42" s="57"/>
      <c r="F42" s="57"/>
      <c r="G42" s="57"/>
      <c r="H42" s="43"/>
      <c r="I42" s="32"/>
      <c r="J42" s="33"/>
      <c r="K42" s="33"/>
      <c r="L42" s="34"/>
      <c r="M42" s="33"/>
      <c r="N42" s="33"/>
      <c r="O42" s="32"/>
      <c r="P42" s="33"/>
      <c r="R42" s="6"/>
      <c r="S42" s="33"/>
      <c r="T42" s="32"/>
      <c r="U42" s="33"/>
      <c r="V42" s="33"/>
      <c r="W42" s="32"/>
      <c r="X42" s="32"/>
      <c r="Y42" s="32"/>
      <c r="Z42" s="32"/>
      <c r="AA42" s="32"/>
      <c r="AB42" s="32"/>
      <c r="AC42" s="32"/>
      <c r="AD42" s="32"/>
      <c r="AE42" s="32"/>
      <c r="AF42" s="37"/>
      <c r="AG42" s="38"/>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row>
    <row r="43" spans="1:57" s="4" customFormat="1" ht="20.100000000000001" customHeight="1" x14ac:dyDescent="0.25">
      <c r="A43" s="89" t="s">
        <v>44</v>
      </c>
      <c r="B43" s="90"/>
      <c r="C43" s="91"/>
      <c r="D43" s="30">
        <f>D26+D41</f>
        <v>0</v>
      </c>
      <c r="E43" s="30">
        <f t="shared" ref="E43:G43" si="6">E26+E41</f>
        <v>0</v>
      </c>
      <c r="F43" s="30">
        <f t="shared" si="6"/>
        <v>0</v>
      </c>
      <c r="G43" s="30">
        <f t="shared" si="6"/>
        <v>0</v>
      </c>
      <c r="H43" s="31" t="str">
        <f>IF(G43="","",IF(G43=0,"",G43/D43))</f>
        <v/>
      </c>
      <c r="I43" s="32"/>
      <c r="J43" s="33"/>
      <c r="K43" s="33"/>
      <c r="L43" s="34"/>
      <c r="M43" s="33"/>
      <c r="N43" s="33"/>
      <c r="O43" s="32"/>
      <c r="P43" s="33"/>
      <c r="R43" s="6"/>
      <c r="S43" s="33"/>
      <c r="T43" s="32"/>
      <c r="U43" s="33"/>
      <c r="V43" s="33"/>
      <c r="W43" s="32"/>
      <c r="X43" s="32"/>
      <c r="Y43" s="32"/>
      <c r="Z43" s="32"/>
      <c r="AA43" s="32"/>
      <c r="AB43" s="32"/>
      <c r="AC43" s="32"/>
      <c r="AD43" s="32"/>
      <c r="AE43" s="32"/>
      <c r="AF43" s="37"/>
      <c r="AG43" s="38"/>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row>
    <row r="44" spans="1:57" s="4" customFormat="1" ht="25.9" customHeight="1" x14ac:dyDescent="0.25">
      <c r="A44" s="44"/>
      <c r="B44" s="45"/>
      <c r="C44" s="45"/>
      <c r="D44" s="46"/>
      <c r="E44" s="47"/>
      <c r="F44" s="45"/>
      <c r="G44" s="45"/>
      <c r="H44" s="45"/>
      <c r="L44" s="6"/>
      <c r="N44" s="6"/>
      <c r="R44" s="6"/>
    </row>
    <row r="45" spans="1:57" s="4" customFormat="1" ht="24.6" customHeight="1" x14ac:dyDescent="0.25">
      <c r="A45" s="93" t="s">
        <v>40</v>
      </c>
      <c r="B45" s="93"/>
      <c r="C45" s="93"/>
      <c r="D45" s="93"/>
      <c r="E45" s="157"/>
      <c r="F45" s="157"/>
      <c r="G45" s="157"/>
      <c r="H45" s="157"/>
      <c r="L45" s="6"/>
      <c r="N45" s="6"/>
      <c r="R45" s="6"/>
    </row>
    <row r="46" spans="1:57" s="4" customFormat="1" ht="36.950000000000003" customHeight="1" x14ac:dyDescent="0.25">
      <c r="A46" s="48" t="s">
        <v>68</v>
      </c>
      <c r="B46" s="48" t="s">
        <v>7</v>
      </c>
      <c r="C46" s="120" t="s">
        <v>25</v>
      </c>
      <c r="D46" s="120"/>
      <c r="E46" s="58"/>
      <c r="F46" s="158"/>
      <c r="G46" s="158"/>
      <c r="H46" s="158"/>
      <c r="L46" s="6"/>
      <c r="N46" s="6"/>
      <c r="R46" s="6"/>
    </row>
    <row r="47" spans="1:57" s="4" customFormat="1" ht="20.100000000000001" customHeight="1" x14ac:dyDescent="0.25">
      <c r="A47" s="29">
        <v>1</v>
      </c>
      <c r="B47" s="2"/>
      <c r="C47" s="155"/>
      <c r="D47" s="155"/>
      <c r="E47" s="59"/>
      <c r="F47" s="156"/>
      <c r="G47" s="156"/>
      <c r="H47" s="156"/>
      <c r="L47" s="6"/>
      <c r="N47" s="6"/>
      <c r="R47" s="6"/>
    </row>
    <row r="48" spans="1:57" s="4" customFormat="1" ht="20.100000000000001" customHeight="1" x14ac:dyDescent="0.25">
      <c r="A48" s="29">
        <v>2</v>
      </c>
      <c r="B48" s="2"/>
      <c r="C48" s="155"/>
      <c r="D48" s="155"/>
      <c r="E48" s="59"/>
      <c r="F48" s="156"/>
      <c r="G48" s="156"/>
      <c r="H48" s="156"/>
      <c r="L48" s="6"/>
      <c r="N48" s="6"/>
      <c r="R48" s="6"/>
    </row>
    <row r="49" spans="1:18" s="4" customFormat="1" ht="20.100000000000001" customHeight="1" x14ac:dyDescent="0.25">
      <c r="A49" s="29">
        <v>3</v>
      </c>
      <c r="B49" s="2"/>
      <c r="C49" s="155"/>
      <c r="D49" s="155"/>
      <c r="E49" s="59"/>
      <c r="F49" s="156"/>
      <c r="G49" s="156"/>
      <c r="H49" s="156"/>
      <c r="L49" s="6"/>
      <c r="N49" s="6"/>
      <c r="R49" s="6"/>
    </row>
    <row r="50" spans="1:18" s="4" customFormat="1" ht="20.100000000000001" customHeight="1" x14ac:dyDescent="0.25">
      <c r="A50" s="29">
        <v>4</v>
      </c>
      <c r="B50" s="2"/>
      <c r="C50" s="155"/>
      <c r="D50" s="155"/>
      <c r="E50" s="59"/>
      <c r="F50" s="156"/>
      <c r="G50" s="156"/>
      <c r="H50" s="156"/>
      <c r="L50" s="6"/>
      <c r="N50" s="6"/>
      <c r="R50" s="6"/>
    </row>
    <row r="51" spans="1:18" s="4" customFormat="1" ht="20.100000000000001" customHeight="1" x14ac:dyDescent="0.25">
      <c r="A51" s="29">
        <v>5</v>
      </c>
      <c r="B51" s="2"/>
      <c r="C51" s="155"/>
      <c r="D51" s="155"/>
      <c r="E51" s="59"/>
      <c r="F51" s="156"/>
      <c r="G51" s="156"/>
      <c r="H51" s="156"/>
      <c r="L51" s="6"/>
      <c r="N51" s="6"/>
      <c r="R51" s="6"/>
    </row>
    <row r="52" spans="1:18" s="4" customFormat="1" ht="20.100000000000001" customHeight="1" x14ac:dyDescent="0.25">
      <c r="A52" s="29">
        <v>6</v>
      </c>
      <c r="B52" s="2"/>
      <c r="C52" s="155"/>
      <c r="D52" s="155"/>
      <c r="E52" s="59"/>
      <c r="F52" s="156"/>
      <c r="G52" s="156"/>
      <c r="H52" s="156"/>
      <c r="L52" s="6"/>
      <c r="N52" s="6"/>
      <c r="R52" s="6"/>
    </row>
    <row r="53" spans="1:18" s="4" customFormat="1" ht="20.100000000000001" customHeight="1" x14ac:dyDescent="0.25">
      <c r="A53" s="29">
        <v>7</v>
      </c>
      <c r="B53" s="2"/>
      <c r="C53" s="155"/>
      <c r="D53" s="155"/>
      <c r="E53" s="59"/>
      <c r="F53" s="156"/>
      <c r="G53" s="156"/>
      <c r="H53" s="156"/>
      <c r="L53" s="6"/>
      <c r="N53" s="6"/>
      <c r="R53" s="6"/>
    </row>
    <row r="54" spans="1:18" s="4" customFormat="1" ht="20.100000000000001" customHeight="1" x14ac:dyDescent="0.25">
      <c r="A54" s="29">
        <v>8</v>
      </c>
      <c r="B54" s="2"/>
      <c r="C54" s="155"/>
      <c r="D54" s="155"/>
      <c r="E54" s="59"/>
      <c r="F54" s="156"/>
      <c r="G54" s="156"/>
      <c r="H54" s="156"/>
      <c r="L54" s="6"/>
      <c r="N54" s="6"/>
      <c r="R54" s="6"/>
    </row>
    <row r="55" spans="1:18" s="4" customFormat="1" ht="20.100000000000001" customHeight="1" x14ac:dyDescent="0.25">
      <c r="A55" s="29">
        <v>9</v>
      </c>
      <c r="B55" s="2"/>
      <c r="C55" s="155"/>
      <c r="D55" s="155"/>
      <c r="E55" s="59"/>
      <c r="F55" s="156"/>
      <c r="G55" s="156"/>
      <c r="H55" s="156"/>
      <c r="L55" s="6"/>
      <c r="N55" s="6"/>
      <c r="R55" s="6"/>
    </row>
    <row r="56" spans="1:18" s="4" customFormat="1" ht="20.100000000000001" customHeight="1" x14ac:dyDescent="0.25">
      <c r="A56" s="29">
        <v>10</v>
      </c>
      <c r="B56" s="2"/>
      <c r="C56" s="155"/>
      <c r="D56" s="155"/>
      <c r="E56" s="59"/>
      <c r="F56" s="156"/>
      <c r="G56" s="156"/>
      <c r="H56" s="156"/>
      <c r="L56" s="6"/>
      <c r="N56" s="6"/>
      <c r="R56" s="6"/>
    </row>
    <row r="57" spans="1:18" s="4" customFormat="1" ht="20.100000000000001" customHeight="1" x14ac:dyDescent="0.25">
      <c r="A57" s="29">
        <v>11</v>
      </c>
      <c r="B57" s="2"/>
      <c r="C57" s="155"/>
      <c r="D57" s="155"/>
      <c r="E57" s="59"/>
      <c r="F57" s="156"/>
      <c r="G57" s="156"/>
      <c r="H57" s="156"/>
      <c r="L57" s="6"/>
      <c r="N57" s="6"/>
      <c r="R57" s="6"/>
    </row>
    <row r="58" spans="1:18" s="4" customFormat="1" ht="20.100000000000001" customHeight="1" x14ac:dyDescent="0.25">
      <c r="A58" s="29">
        <v>12</v>
      </c>
      <c r="B58" s="2"/>
      <c r="C58" s="155"/>
      <c r="D58" s="155"/>
      <c r="E58" s="59"/>
      <c r="F58" s="156"/>
      <c r="G58" s="156"/>
      <c r="H58" s="156"/>
      <c r="L58" s="6"/>
      <c r="N58" s="6"/>
      <c r="R58" s="6"/>
    </row>
    <row r="59" spans="1:18" s="4" customFormat="1" ht="20.100000000000001" customHeight="1" x14ac:dyDescent="0.25">
      <c r="A59" s="29">
        <v>13</v>
      </c>
      <c r="B59" s="2"/>
      <c r="C59" s="155"/>
      <c r="D59" s="155"/>
      <c r="E59" s="59"/>
      <c r="F59" s="156"/>
      <c r="G59" s="156"/>
      <c r="H59" s="156"/>
      <c r="L59" s="6"/>
      <c r="N59" s="6"/>
      <c r="R59" s="6"/>
    </row>
    <row r="60" spans="1:18" s="4" customFormat="1" ht="20.100000000000001" customHeight="1" x14ac:dyDescent="0.25">
      <c r="A60" s="29">
        <v>14</v>
      </c>
      <c r="B60" s="2"/>
      <c r="C60" s="155"/>
      <c r="D60" s="155"/>
      <c r="E60" s="59"/>
      <c r="F60" s="156"/>
      <c r="G60" s="156"/>
      <c r="H60" s="156"/>
      <c r="L60" s="6"/>
      <c r="N60" s="6"/>
      <c r="R60" s="6"/>
    </row>
    <row r="61" spans="1:18" s="4" customFormat="1" ht="20.100000000000001" customHeight="1" x14ac:dyDescent="0.25">
      <c r="A61" s="29">
        <v>15</v>
      </c>
      <c r="B61" s="2"/>
      <c r="C61" s="155"/>
      <c r="D61" s="155"/>
      <c r="E61" s="59"/>
      <c r="F61" s="156"/>
      <c r="G61" s="156"/>
      <c r="H61" s="156"/>
      <c r="L61" s="6"/>
      <c r="N61" s="6"/>
      <c r="R61" s="6"/>
    </row>
    <row r="62" spans="1:18" s="4" customFormat="1" ht="20.100000000000001" customHeight="1" x14ac:dyDescent="0.25">
      <c r="A62" s="29">
        <v>16</v>
      </c>
      <c r="B62" s="2"/>
      <c r="C62" s="155"/>
      <c r="D62" s="155"/>
      <c r="E62" s="59"/>
      <c r="F62" s="156"/>
      <c r="G62" s="156"/>
      <c r="H62" s="156"/>
      <c r="L62" s="6"/>
      <c r="N62" s="6"/>
      <c r="R62" s="6"/>
    </row>
    <row r="63" spans="1:18" s="4" customFormat="1" ht="20.100000000000001" customHeight="1" x14ac:dyDescent="0.25">
      <c r="A63" s="29">
        <v>17</v>
      </c>
      <c r="B63" s="2"/>
      <c r="C63" s="155"/>
      <c r="D63" s="155"/>
      <c r="E63" s="59"/>
      <c r="F63" s="156"/>
      <c r="G63" s="156"/>
      <c r="H63" s="156"/>
      <c r="L63" s="6"/>
      <c r="N63" s="6"/>
      <c r="R63" s="6"/>
    </row>
    <row r="64" spans="1:18" s="4" customFormat="1" ht="20.100000000000001" customHeight="1" x14ac:dyDescent="0.25">
      <c r="A64" s="29">
        <v>18</v>
      </c>
      <c r="B64" s="2"/>
      <c r="C64" s="155"/>
      <c r="D64" s="155"/>
      <c r="E64" s="59"/>
      <c r="F64" s="156"/>
      <c r="G64" s="156"/>
      <c r="H64" s="156"/>
      <c r="L64" s="6"/>
      <c r="N64" s="6"/>
      <c r="R64" s="6"/>
    </row>
    <row r="65" spans="1:18" s="4" customFormat="1" ht="20.100000000000001" customHeight="1" x14ac:dyDescent="0.25">
      <c r="A65" s="29">
        <v>19</v>
      </c>
      <c r="B65" s="2"/>
      <c r="C65" s="155"/>
      <c r="D65" s="155"/>
      <c r="E65" s="59"/>
      <c r="F65" s="156"/>
      <c r="G65" s="156"/>
      <c r="H65" s="156"/>
      <c r="L65" s="6"/>
      <c r="N65" s="6"/>
      <c r="R65" s="6"/>
    </row>
    <row r="66" spans="1:18" s="4" customFormat="1" ht="20.100000000000001" customHeight="1" x14ac:dyDescent="0.25">
      <c r="A66" s="29">
        <v>20</v>
      </c>
      <c r="B66" s="2"/>
      <c r="C66" s="155"/>
      <c r="D66" s="155"/>
      <c r="E66" s="59"/>
      <c r="F66" s="160"/>
      <c r="G66" s="160"/>
      <c r="H66" s="160"/>
      <c r="L66" s="6"/>
      <c r="N66" s="6"/>
      <c r="R66" s="6"/>
    </row>
    <row r="67" spans="1:18" s="4" customFormat="1" ht="3.95" customHeight="1" x14ac:dyDescent="0.25">
      <c r="A67" s="161"/>
      <c r="B67" s="162"/>
      <c r="C67" s="162"/>
      <c r="D67" s="163"/>
      <c r="E67" s="60"/>
      <c r="F67" s="60"/>
      <c r="G67" s="60"/>
      <c r="H67" s="61"/>
      <c r="L67" s="6"/>
      <c r="N67" s="6"/>
      <c r="R67" s="6"/>
    </row>
    <row r="68" spans="1:18" s="4" customFormat="1" ht="20.100000000000001" customHeight="1" x14ac:dyDescent="0.25">
      <c r="A68" s="52" t="s">
        <v>28</v>
      </c>
      <c r="B68" s="53">
        <f>SUM(B47:B66)</f>
        <v>0</v>
      </c>
      <c r="C68" s="159"/>
      <c r="D68" s="159"/>
      <c r="E68" s="62"/>
      <c r="L68" s="6"/>
      <c r="N68" s="6"/>
      <c r="R68" s="6"/>
    </row>
    <row r="69" spans="1:18" s="4" customFormat="1" ht="20.100000000000001" customHeight="1" x14ac:dyDescent="0.25">
      <c r="A69" s="44"/>
      <c r="B69" s="44"/>
      <c r="C69" s="44"/>
      <c r="D69" s="44"/>
      <c r="E69" s="44"/>
      <c r="F69" s="44"/>
      <c r="G69" s="44"/>
      <c r="H69" s="44"/>
      <c r="L69" s="6"/>
      <c r="N69" s="6"/>
      <c r="R69" s="6"/>
    </row>
    <row r="70" spans="1:18" s="4" customFormat="1" ht="15" x14ac:dyDescent="0.25">
      <c r="A70" s="54"/>
      <c r="L70" s="6"/>
      <c r="N70" s="6"/>
      <c r="R70" s="6"/>
    </row>
    <row r="71" spans="1:18" s="4" customFormat="1" ht="15.75" x14ac:dyDescent="0.25">
      <c r="A71" s="23"/>
      <c r="H71" s="50"/>
      <c r="L71" s="6"/>
      <c r="N71" s="6"/>
      <c r="R71" s="6"/>
    </row>
    <row r="72" spans="1:18" s="4" customFormat="1" ht="15.75" x14ac:dyDescent="0.25">
      <c r="A72" s="55"/>
      <c r="H72" s="51"/>
      <c r="L72" s="6"/>
      <c r="N72" s="6"/>
      <c r="R72" s="6"/>
    </row>
    <row r="73" spans="1:18" s="4" customFormat="1" ht="15" x14ac:dyDescent="0.25">
      <c r="L73" s="6"/>
      <c r="N73" s="6"/>
      <c r="R73" s="6"/>
    </row>
    <row r="74" spans="1:18" s="4" customFormat="1" ht="15" x14ac:dyDescent="0.25">
      <c r="L74" s="6"/>
      <c r="N74" s="6"/>
      <c r="R74" s="6"/>
    </row>
    <row r="75" spans="1:18" s="4" customFormat="1" ht="15" x14ac:dyDescent="0.25">
      <c r="L75" s="6"/>
      <c r="N75" s="6"/>
      <c r="R75" s="6"/>
    </row>
    <row r="76" spans="1:18" s="4" customFormat="1" ht="15" x14ac:dyDescent="0.25">
      <c r="L76" s="6"/>
      <c r="N76" s="6"/>
      <c r="R76" s="6"/>
    </row>
    <row r="77" spans="1:18" s="4" customFormat="1" ht="15" x14ac:dyDescent="0.25">
      <c r="L77" s="6"/>
      <c r="N77" s="6"/>
      <c r="R77" s="6"/>
    </row>
    <row r="78" spans="1:18" s="4" customFormat="1" ht="15" x14ac:dyDescent="0.25">
      <c r="L78" s="6"/>
      <c r="N78" s="6"/>
      <c r="R78" s="6"/>
    </row>
    <row r="79" spans="1:18" s="4" customFormat="1" ht="15" x14ac:dyDescent="0.25">
      <c r="L79" s="6"/>
      <c r="N79" s="6"/>
      <c r="R79" s="6"/>
    </row>
    <row r="80" spans="1:18" s="4" customFormat="1" ht="15" x14ac:dyDescent="0.25">
      <c r="L80" s="6"/>
      <c r="N80" s="6"/>
      <c r="R80" s="6"/>
    </row>
    <row r="81" spans="12:18" s="4" customFormat="1" ht="15" x14ac:dyDescent="0.25">
      <c r="L81" s="6"/>
      <c r="N81" s="6"/>
      <c r="R81" s="6"/>
    </row>
    <row r="82" spans="12:18" s="4" customFormat="1" ht="15" x14ac:dyDescent="0.25">
      <c r="L82" s="6"/>
      <c r="N82" s="6"/>
      <c r="R82" s="6"/>
    </row>
    <row r="83" spans="12:18" s="4" customFormat="1" ht="15" x14ac:dyDescent="0.25">
      <c r="L83" s="6"/>
      <c r="N83" s="6"/>
      <c r="R83" s="6"/>
    </row>
    <row r="84" spans="12:18" s="4" customFormat="1" ht="15" x14ac:dyDescent="0.25">
      <c r="L84" s="6"/>
      <c r="N84" s="6"/>
      <c r="R84" s="6"/>
    </row>
    <row r="85" spans="12:18" s="4" customFormat="1" ht="15" x14ac:dyDescent="0.25">
      <c r="L85" s="6"/>
      <c r="N85" s="6"/>
      <c r="R85" s="6"/>
    </row>
    <row r="86" spans="12:18" s="4" customFormat="1" ht="15" x14ac:dyDescent="0.25">
      <c r="L86" s="6"/>
      <c r="N86" s="6"/>
      <c r="R86" s="6"/>
    </row>
    <row r="87" spans="12:18" s="4" customFormat="1" ht="15" x14ac:dyDescent="0.25">
      <c r="L87" s="6"/>
      <c r="N87" s="6"/>
      <c r="R87" s="6"/>
    </row>
    <row r="88" spans="12:18" s="4" customFormat="1" ht="15" x14ac:dyDescent="0.25">
      <c r="L88" s="6"/>
      <c r="N88" s="6"/>
      <c r="R88" s="6"/>
    </row>
    <row r="89" spans="12:18" s="4" customFormat="1" ht="15" x14ac:dyDescent="0.25">
      <c r="L89" s="6"/>
      <c r="N89" s="6"/>
      <c r="R89" s="6"/>
    </row>
    <row r="90" spans="12:18" s="4" customFormat="1" ht="15" x14ac:dyDescent="0.25">
      <c r="L90" s="6"/>
      <c r="N90" s="6"/>
      <c r="R90" s="6"/>
    </row>
    <row r="91" spans="12:18" s="4" customFormat="1" ht="15" x14ac:dyDescent="0.25">
      <c r="L91" s="6"/>
      <c r="N91" s="6"/>
      <c r="R91" s="6"/>
    </row>
    <row r="92" spans="12:18" s="4" customFormat="1" ht="15" x14ac:dyDescent="0.25">
      <c r="L92" s="6"/>
      <c r="N92" s="6"/>
      <c r="R92" s="6"/>
    </row>
    <row r="93" spans="12:18" s="4" customFormat="1" ht="15" x14ac:dyDescent="0.25">
      <c r="L93" s="6"/>
      <c r="N93" s="6"/>
      <c r="R93" s="6"/>
    </row>
    <row r="94" spans="12:18" s="4" customFormat="1" ht="15" x14ac:dyDescent="0.25">
      <c r="L94" s="6"/>
      <c r="N94" s="6"/>
      <c r="R94" s="6"/>
    </row>
    <row r="95" spans="12:18" s="4" customFormat="1" ht="15" x14ac:dyDescent="0.25">
      <c r="L95" s="6"/>
      <c r="N95" s="6"/>
      <c r="R95" s="6"/>
    </row>
    <row r="96" spans="12:18" s="4" customFormat="1" ht="15" x14ac:dyDescent="0.25">
      <c r="L96" s="6"/>
      <c r="N96" s="6"/>
      <c r="R96" s="6"/>
    </row>
    <row r="97" spans="12:18" s="4" customFormat="1" ht="15" x14ac:dyDescent="0.25">
      <c r="L97" s="6"/>
      <c r="N97" s="6"/>
      <c r="R97" s="6"/>
    </row>
    <row r="98" spans="12:18" s="4" customFormat="1" ht="15" x14ac:dyDescent="0.25">
      <c r="L98" s="6"/>
      <c r="N98" s="6"/>
      <c r="R98" s="6"/>
    </row>
    <row r="99" spans="12:18" s="4" customFormat="1" ht="15" x14ac:dyDescent="0.25">
      <c r="L99" s="6"/>
      <c r="N99" s="6"/>
      <c r="R99" s="6"/>
    </row>
    <row r="100" spans="12:18" s="4" customFormat="1" ht="15" x14ac:dyDescent="0.25">
      <c r="L100" s="6"/>
      <c r="N100" s="6"/>
      <c r="R100" s="6"/>
    </row>
    <row r="101" spans="12:18" s="4" customFormat="1" ht="15" x14ac:dyDescent="0.25">
      <c r="L101" s="6"/>
      <c r="N101" s="6"/>
      <c r="R101" s="6"/>
    </row>
    <row r="102" spans="12:18" s="4" customFormat="1" ht="15" x14ac:dyDescent="0.25">
      <c r="L102" s="6"/>
      <c r="N102" s="6"/>
      <c r="R102" s="6"/>
    </row>
    <row r="103" spans="12:18" s="4" customFormat="1" ht="15" x14ac:dyDescent="0.25">
      <c r="L103" s="6"/>
      <c r="N103" s="6"/>
      <c r="R103" s="6"/>
    </row>
    <row r="104" spans="12:18" s="4" customFormat="1" ht="15" x14ac:dyDescent="0.25">
      <c r="L104" s="6"/>
      <c r="N104" s="6"/>
      <c r="R104" s="6"/>
    </row>
    <row r="105" spans="12:18" s="4" customFormat="1" ht="15" x14ac:dyDescent="0.25"/>
    <row r="106" spans="12:18" s="4" customFormat="1" ht="15" x14ac:dyDescent="0.25"/>
    <row r="107" spans="12:18" s="4" customFormat="1" ht="15" x14ac:dyDescent="0.25"/>
  </sheetData>
  <sheetProtection algorithmName="SHA-512" hashValue="GIM3MjjUwu6JixpVwS139UqknpAh5JV2NkD7AQBGBf/e8+bHGT+hOobOEw++RbmtxeqBi8naXMV1NO595ZIOsQ==" saltValue="CAaJHQBPtjFbNkx7IKIKLQ==" spinCount="100000" sheet="1" formatColumns="0" formatRows="0" selectLockedCells="1" autoFilter="0"/>
  <mergeCells count="101">
    <mergeCell ref="C65:D65"/>
    <mergeCell ref="F65:H65"/>
    <mergeCell ref="C66:D66"/>
    <mergeCell ref="F66:H66"/>
    <mergeCell ref="A67:D67"/>
    <mergeCell ref="C68:D68"/>
    <mergeCell ref="C62:D62"/>
    <mergeCell ref="F62:H62"/>
    <mergeCell ref="C63:D63"/>
    <mergeCell ref="F63:H63"/>
    <mergeCell ref="C64:D64"/>
    <mergeCell ref="F64:H64"/>
    <mergeCell ref="C59:D59"/>
    <mergeCell ref="F59:H59"/>
    <mergeCell ref="C60:D60"/>
    <mergeCell ref="F60:H60"/>
    <mergeCell ref="C61:D61"/>
    <mergeCell ref="F61:H61"/>
    <mergeCell ref="C56:D56"/>
    <mergeCell ref="F56:H56"/>
    <mergeCell ref="C57:D57"/>
    <mergeCell ref="F57:H57"/>
    <mergeCell ref="C58:D58"/>
    <mergeCell ref="F58:H58"/>
    <mergeCell ref="C53:D53"/>
    <mergeCell ref="F53:H53"/>
    <mergeCell ref="C54:D54"/>
    <mergeCell ref="F54:H54"/>
    <mergeCell ref="C55:D55"/>
    <mergeCell ref="F55:H55"/>
    <mergeCell ref="C50:D50"/>
    <mergeCell ref="F50:H50"/>
    <mergeCell ref="C51:D51"/>
    <mergeCell ref="F51:H51"/>
    <mergeCell ref="C52:D52"/>
    <mergeCell ref="F52:H52"/>
    <mergeCell ref="C47:D47"/>
    <mergeCell ref="F47:H47"/>
    <mergeCell ref="C48:D48"/>
    <mergeCell ref="F48:H48"/>
    <mergeCell ref="C49:D49"/>
    <mergeCell ref="F49:H49"/>
    <mergeCell ref="B41:C41"/>
    <mergeCell ref="A43:C43"/>
    <mergeCell ref="A45:D45"/>
    <mergeCell ref="E45:H45"/>
    <mergeCell ref="C46:D46"/>
    <mergeCell ref="F46:H46"/>
    <mergeCell ref="B35:C35"/>
    <mergeCell ref="B36:C36"/>
    <mergeCell ref="B37:C37"/>
    <mergeCell ref="B38:C38"/>
    <mergeCell ref="B39:C39"/>
    <mergeCell ref="B40:C40"/>
    <mergeCell ref="B29:C29"/>
    <mergeCell ref="B30:C30"/>
    <mergeCell ref="B31:C31"/>
    <mergeCell ref="B32:C32"/>
    <mergeCell ref="B33:C33"/>
    <mergeCell ref="B34:C34"/>
    <mergeCell ref="B23:C23"/>
    <mergeCell ref="B24:C24"/>
    <mergeCell ref="B25:C25"/>
    <mergeCell ref="B26:C26"/>
    <mergeCell ref="A27:H27"/>
    <mergeCell ref="B28:C28"/>
    <mergeCell ref="B17:C17"/>
    <mergeCell ref="B18:C18"/>
    <mergeCell ref="B19:C19"/>
    <mergeCell ref="B20:C20"/>
    <mergeCell ref="B21:C21"/>
    <mergeCell ref="B22:C22"/>
    <mergeCell ref="B15:C15"/>
    <mergeCell ref="B16:C16"/>
    <mergeCell ref="C9:D9"/>
    <mergeCell ref="A10:B10"/>
    <mergeCell ref="C10:D10"/>
    <mergeCell ref="F10:H10"/>
    <mergeCell ref="A11:B11"/>
    <mergeCell ref="C11:D11"/>
    <mergeCell ref="F11:H11"/>
    <mergeCell ref="A8:B8"/>
    <mergeCell ref="C8:D8"/>
    <mergeCell ref="E8:E9"/>
    <mergeCell ref="F8:H9"/>
    <mergeCell ref="A9:B9"/>
    <mergeCell ref="A12:H12"/>
    <mergeCell ref="AF12:AG12"/>
    <mergeCell ref="B13:C13"/>
    <mergeCell ref="B14:C14"/>
    <mergeCell ref="F1:H1"/>
    <mergeCell ref="F2:H2"/>
    <mergeCell ref="F3:H3"/>
    <mergeCell ref="C5:F5"/>
    <mergeCell ref="G5:H5"/>
    <mergeCell ref="F4:H4"/>
    <mergeCell ref="A6:D6"/>
    <mergeCell ref="E6:H6"/>
    <mergeCell ref="A7:B7"/>
    <mergeCell ref="C7:D7"/>
    <mergeCell ref="E7:H7"/>
  </mergeCells>
  <conditionalFormatting sqref="A10:A11 B47:C47 B48:B66">
    <cfRule type="cellIs" priority="24" stopIfTrue="1" operator="notEqual">
      <formula>0</formula>
    </cfRule>
  </conditionalFormatting>
  <conditionalFormatting sqref="A10:A11 B47:C47 B48:B66">
    <cfRule type="cellIs" dxfId="168" priority="23" stopIfTrue="1" operator="equal">
      <formula>0</formula>
    </cfRule>
  </conditionalFormatting>
  <conditionalFormatting sqref="A10:A11">
    <cfRule type="cellIs" dxfId="167" priority="22" operator="equal">
      <formula>#REF!</formula>
    </cfRule>
  </conditionalFormatting>
  <conditionalFormatting sqref="G5">
    <cfRule type="cellIs" dxfId="166" priority="21" stopIfTrue="1" operator="equal">
      <formula>0</formula>
    </cfRule>
  </conditionalFormatting>
  <conditionalFormatting sqref="C7">
    <cfRule type="cellIs" dxfId="165" priority="18" stopIfTrue="1" operator="equal">
      <formula>0</formula>
    </cfRule>
  </conditionalFormatting>
  <conditionalFormatting sqref="C8:C9">
    <cfRule type="cellIs" dxfId="164" priority="17" stopIfTrue="1" operator="equal">
      <formula>0</formula>
    </cfRule>
  </conditionalFormatting>
  <conditionalFormatting sqref="C48:C66">
    <cfRule type="cellIs" priority="20" stopIfTrue="1" operator="notEqual">
      <formula>0</formula>
    </cfRule>
  </conditionalFormatting>
  <conditionalFormatting sqref="C48:C66">
    <cfRule type="cellIs" dxfId="163" priority="19" stopIfTrue="1" operator="equal">
      <formula>0</formula>
    </cfRule>
  </conditionalFormatting>
  <conditionalFormatting sqref="D14">
    <cfRule type="cellIs" priority="16" stopIfTrue="1" operator="notEqual">
      <formula>0</formula>
    </cfRule>
  </conditionalFormatting>
  <conditionalFormatting sqref="D14">
    <cfRule type="cellIs" dxfId="162" priority="15" stopIfTrue="1" operator="equal">
      <formula>0</formula>
    </cfRule>
  </conditionalFormatting>
  <conditionalFormatting sqref="D15:F25">
    <cfRule type="cellIs" priority="14" stopIfTrue="1" operator="notEqual">
      <formula>0</formula>
    </cfRule>
  </conditionalFormatting>
  <conditionalFormatting sqref="D15:F25">
    <cfRule type="cellIs" dxfId="161" priority="13" stopIfTrue="1" operator="equal">
      <formula>0</formula>
    </cfRule>
  </conditionalFormatting>
  <conditionalFormatting sqref="E14:F14">
    <cfRule type="cellIs" priority="12" stopIfTrue="1" operator="notEqual">
      <formula>0</formula>
    </cfRule>
  </conditionalFormatting>
  <conditionalFormatting sqref="E14:F14">
    <cfRule type="cellIs" dxfId="160" priority="11" stopIfTrue="1" operator="equal">
      <formula>0</formula>
    </cfRule>
  </conditionalFormatting>
  <conditionalFormatting sqref="D29">
    <cfRule type="cellIs" priority="10" stopIfTrue="1" operator="notEqual">
      <formula>0</formula>
    </cfRule>
  </conditionalFormatting>
  <conditionalFormatting sqref="D29">
    <cfRule type="cellIs" dxfId="159" priority="9" stopIfTrue="1" operator="equal">
      <formula>0</formula>
    </cfRule>
  </conditionalFormatting>
  <conditionalFormatting sqref="D30:F40">
    <cfRule type="cellIs" priority="8" stopIfTrue="1" operator="notEqual">
      <formula>0</formula>
    </cfRule>
  </conditionalFormatting>
  <conditionalFormatting sqref="D30:F40">
    <cfRule type="cellIs" dxfId="158" priority="7" stopIfTrue="1" operator="equal">
      <formula>""</formula>
    </cfRule>
  </conditionalFormatting>
  <conditionalFormatting sqref="E29:F29">
    <cfRule type="cellIs" priority="6" stopIfTrue="1" operator="notEqual">
      <formula>0</formula>
    </cfRule>
  </conditionalFormatting>
  <conditionalFormatting sqref="E29:F29">
    <cfRule type="cellIs" dxfId="157" priority="5" stopIfTrue="1" operator="equal">
      <formula>0</formula>
    </cfRule>
  </conditionalFormatting>
  <conditionalFormatting sqref="F4">
    <cfRule type="cellIs" dxfId="156" priority="2" stopIfTrue="1" operator="equal">
      <formula>0</formula>
    </cfRule>
  </conditionalFormatting>
  <dataValidations disablePrompts="1" count="1">
    <dataValidation type="list" allowBlank="1" showInputMessage="1" showErrorMessage="1" sqref="C7:D7" xr:uid="{871BB362-EE67-4F63-8C65-47737DBF9B02}">
      <formula1>"1,2,3,4,5,6,7,8,9,10"</formula1>
    </dataValidation>
  </dataValidations>
  <hyperlinks>
    <hyperlink ref="AF4" location="Instructions!A8" display="Instructions" xr:uid="{5A73ABF9-46E8-46DF-8F81-7024BA252B34}"/>
  </hyperlinks>
  <printOptions horizontalCentered="1"/>
  <pageMargins left="0.25" right="0.25" top="0.75" bottom="0.75" header="0.3" footer="0.3"/>
  <pageSetup scale="18"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A01FB-E3F1-4BE5-88E9-6441362BB781}">
  <sheetPr>
    <tabColor theme="8" tint="0.59999389629810485"/>
    <pageSetUpPr fitToPage="1"/>
  </sheetPr>
  <dimension ref="A1:BE107"/>
  <sheetViews>
    <sheetView showGridLines="0" zoomScale="75" zoomScaleNormal="75" zoomScaleSheetLayoutView="70" workbookViewId="0">
      <selection activeCell="F4" sqref="F4:H4"/>
    </sheetView>
  </sheetViews>
  <sheetFormatPr defaultColWidth="9.140625" defaultRowHeight="14.25" x14ac:dyDescent="0.25"/>
  <cols>
    <col min="1" max="1" width="14.7109375" style="14" customWidth="1"/>
    <col min="2" max="2" width="19.7109375" style="14" customWidth="1"/>
    <col min="3" max="3" width="29.7109375" style="14" customWidth="1"/>
    <col min="4" max="4" width="23.7109375" style="14" customWidth="1"/>
    <col min="5" max="5" width="25.5703125" style="14" customWidth="1"/>
    <col min="6" max="6" width="23.85546875" style="14" customWidth="1"/>
    <col min="7" max="7" width="23.7109375" style="14" customWidth="1"/>
    <col min="8" max="8" width="18.85546875" style="14" customWidth="1"/>
    <col min="9" max="9" width="9.140625" style="14" customWidth="1"/>
    <col min="10" max="10" width="17.7109375" style="14" customWidth="1"/>
    <col min="11" max="11" width="33.28515625" style="14" customWidth="1"/>
    <col min="12" max="12" width="15.85546875" style="14" customWidth="1"/>
    <col min="13" max="13" width="15.7109375" style="14" customWidth="1"/>
    <col min="14" max="14" width="15.85546875" style="14" customWidth="1"/>
    <col min="15" max="15" width="10.7109375" style="14" customWidth="1"/>
    <col min="16" max="16" width="15.85546875" style="14" customWidth="1"/>
    <col min="17" max="17" width="30.28515625" style="14" customWidth="1"/>
    <col min="18" max="18" width="13.5703125" style="14" customWidth="1"/>
    <col min="19" max="19" width="10.7109375" style="14" customWidth="1"/>
    <col min="20" max="20" width="10.5703125" style="14" customWidth="1"/>
    <col min="21" max="22" width="10.7109375" style="14" customWidth="1"/>
    <col min="23" max="23" width="19.28515625" style="14" customWidth="1"/>
    <col min="24" max="24" width="10.7109375" style="14" customWidth="1"/>
    <col min="25" max="31" width="9.140625" style="14" customWidth="1"/>
    <col min="32" max="32" width="20.42578125" style="14" bestFit="1" customWidth="1"/>
    <col min="33" max="33" width="21.28515625" style="14" customWidth="1"/>
    <col min="34" max="16384" width="9.140625" style="14"/>
  </cols>
  <sheetData>
    <row r="1" spans="1:57" ht="27" customHeight="1" x14ac:dyDescent="0.25">
      <c r="E1" s="5" t="s">
        <v>9</v>
      </c>
      <c r="F1" s="164" t="str">
        <f>IF(('Contract Roll-up'!F1)="","",'Contract Roll-up'!F1)</f>
        <v/>
      </c>
      <c r="G1" s="165"/>
      <c r="H1" s="166"/>
    </row>
    <row r="2" spans="1:57" ht="27" customHeight="1" x14ac:dyDescent="0.25">
      <c r="E2" s="5" t="s">
        <v>10</v>
      </c>
      <c r="F2" s="164" t="str">
        <f>IF(('Contract Roll-up'!F2)="","",'Contract Roll-up'!F2)</f>
        <v/>
      </c>
      <c r="G2" s="165"/>
      <c r="H2" s="166"/>
    </row>
    <row r="3" spans="1:57" ht="27" customHeight="1" x14ac:dyDescent="0.25">
      <c r="E3" s="5" t="s">
        <v>11</v>
      </c>
      <c r="F3" s="164" t="str">
        <f>IF(('Contract Roll-up'!F3)="","",'Contract Roll-up'!F3)</f>
        <v/>
      </c>
      <c r="G3" s="165"/>
      <c r="H3" s="166"/>
      <c r="J3" s="9"/>
      <c r="K3" s="10" t="s">
        <v>41</v>
      </c>
    </row>
    <row r="4" spans="1:57" s="4" customFormat="1" ht="27" customHeight="1" x14ac:dyDescent="0.25">
      <c r="C4" s="11" t="s">
        <v>8</v>
      </c>
      <c r="D4" s="72" t="str">
        <f>IF(('Contract Roll-up'!D4)="","",'Contract Roll-up'!D4)</f>
        <v/>
      </c>
      <c r="E4" s="5" t="s">
        <v>52</v>
      </c>
      <c r="F4" s="102"/>
      <c r="G4" s="103"/>
      <c r="H4" s="104"/>
      <c r="L4" s="6"/>
      <c r="N4" s="6"/>
      <c r="R4" s="6"/>
      <c r="AA4" s="4">
        <v>4</v>
      </c>
      <c r="AF4" s="12" t="s">
        <v>0</v>
      </c>
      <c r="AG4" s="8" t="s">
        <v>1</v>
      </c>
    </row>
    <row r="5" spans="1:57" s="4" customFormat="1" ht="27" customHeight="1" x14ac:dyDescent="0.25">
      <c r="A5" s="13"/>
      <c r="C5" s="135" t="s">
        <v>29</v>
      </c>
      <c r="D5" s="136"/>
      <c r="E5" s="136"/>
      <c r="F5" s="136"/>
      <c r="G5" s="150"/>
      <c r="H5" s="150"/>
      <c r="L5" s="6"/>
      <c r="N5" s="6"/>
      <c r="R5" s="6"/>
      <c r="AA5" s="4">
        <v>5</v>
      </c>
    </row>
    <row r="6" spans="1:57" ht="21.95" customHeight="1" x14ac:dyDescent="0.25">
      <c r="A6" s="132" t="s">
        <v>30</v>
      </c>
      <c r="B6" s="133"/>
      <c r="C6" s="133"/>
      <c r="D6" s="134"/>
      <c r="E6" s="129" t="str">
        <f>IF('Contract Roll-up'!D3="HUB","Work Authorization HUB Status","Work Authorization DBE Status")</f>
        <v>Work Authorization DBE Status</v>
      </c>
      <c r="F6" s="130"/>
      <c r="G6" s="130"/>
      <c r="H6" s="131"/>
      <c r="J6" s="4"/>
      <c r="K6" s="15"/>
      <c r="L6" s="15"/>
      <c r="M6" s="15"/>
      <c r="N6" s="15"/>
      <c r="O6" s="15"/>
      <c r="P6" s="15"/>
      <c r="Q6" s="15"/>
      <c r="R6" s="15"/>
      <c r="S6" s="15"/>
      <c r="T6" s="15"/>
      <c r="U6" s="15"/>
      <c r="V6" s="15"/>
    </row>
    <row r="7" spans="1:57" s="4" customFormat="1" ht="19.5" customHeight="1" x14ac:dyDescent="0.25">
      <c r="A7" s="114" t="s">
        <v>31</v>
      </c>
      <c r="B7" s="115"/>
      <c r="C7" s="151">
        <v>9</v>
      </c>
      <c r="D7" s="152"/>
      <c r="E7" s="126" t="s">
        <v>35</v>
      </c>
      <c r="F7" s="127"/>
      <c r="G7" s="127"/>
      <c r="H7" s="128"/>
      <c r="L7" s="6"/>
      <c r="N7" s="6"/>
      <c r="R7" s="6"/>
      <c r="AA7" s="4" t="s">
        <v>2</v>
      </c>
    </row>
    <row r="8" spans="1:57" s="4" customFormat="1" ht="20.25" customHeight="1" x14ac:dyDescent="0.25">
      <c r="A8" s="110" t="s">
        <v>32</v>
      </c>
      <c r="B8" s="111"/>
      <c r="C8" s="99"/>
      <c r="D8" s="101"/>
      <c r="E8" s="167" t="str">
        <f>IF('Contract Roll-up'!D3="HUB","Total HUB Amount 
       Committed","Total DBE Amount 
       Committed")</f>
        <v>Total DBE Amount 
       Committed</v>
      </c>
      <c r="F8" s="169" t="str">
        <f>IF(D26=0,"",D26)</f>
        <v/>
      </c>
      <c r="G8" s="170"/>
      <c r="H8" s="171"/>
      <c r="L8" s="6"/>
      <c r="N8" s="6"/>
      <c r="R8" s="6"/>
      <c r="AA8" s="4" t="s">
        <v>3</v>
      </c>
    </row>
    <row r="9" spans="1:57" s="4" customFormat="1" ht="20.100000000000001" customHeight="1" x14ac:dyDescent="0.25">
      <c r="A9" s="110" t="s">
        <v>33</v>
      </c>
      <c r="B9" s="111"/>
      <c r="C9" s="116"/>
      <c r="D9" s="117"/>
      <c r="E9" s="168"/>
      <c r="F9" s="172"/>
      <c r="G9" s="173"/>
      <c r="H9" s="174"/>
      <c r="L9" s="6"/>
      <c r="N9" s="6"/>
      <c r="R9" s="6"/>
      <c r="AA9" s="4" t="s">
        <v>4</v>
      </c>
    </row>
    <row r="10" spans="1:57" s="4" customFormat="1" ht="30" customHeight="1" x14ac:dyDescent="0.25">
      <c r="A10" s="125" t="s">
        <v>34</v>
      </c>
      <c r="B10" s="125"/>
      <c r="C10" s="97">
        <f>B68</f>
        <v>0</v>
      </c>
      <c r="D10" s="98"/>
      <c r="E10" s="16" t="str">
        <f>IF('Contract Roll-up'!D3="HUB","HUB % Committed 
        to Date","DBE % Committed 
        to Date")</f>
        <v>DBE % Committed 
        to Date</v>
      </c>
      <c r="F10" s="149" t="str">
        <f>IF(C9="","",D26/C11)</f>
        <v/>
      </c>
      <c r="G10" s="149"/>
      <c r="H10" s="149"/>
      <c r="L10" s="6"/>
      <c r="N10" s="6"/>
      <c r="R10" s="6"/>
      <c r="AA10" s="4" t="s">
        <v>5</v>
      </c>
    </row>
    <row r="11" spans="1:57" s="4" customFormat="1" ht="19.5" customHeight="1" x14ac:dyDescent="0.2">
      <c r="A11" s="96" t="s">
        <v>51</v>
      </c>
      <c r="B11" s="96"/>
      <c r="C11" s="97">
        <f>C9+C10</f>
        <v>0</v>
      </c>
      <c r="D11" s="98"/>
      <c r="E11" s="16" t="str">
        <f>IF('Contract Roll-up'!D3="HUB","HUB % Paid to Date","DBE % Paid to Date")</f>
        <v>DBE % Paid to Date</v>
      </c>
      <c r="F11" s="149" t="str">
        <f>IF(C9="","",G26/C11)</f>
        <v/>
      </c>
      <c r="G11" s="149"/>
      <c r="H11" s="149"/>
      <c r="I11" s="17"/>
      <c r="J11" s="18"/>
      <c r="K11" s="18"/>
      <c r="L11" s="19"/>
      <c r="M11" s="18"/>
      <c r="N11" s="19"/>
      <c r="O11" s="18"/>
      <c r="P11" s="18"/>
      <c r="Q11" s="18"/>
      <c r="R11" s="19"/>
      <c r="S11" s="18"/>
      <c r="T11" s="18"/>
      <c r="U11" s="18"/>
      <c r="V11" s="18"/>
      <c r="W11" s="18"/>
      <c r="X11" s="18"/>
      <c r="Y11" s="18"/>
      <c r="Z11" s="18"/>
      <c r="AA11" s="18"/>
      <c r="AB11" s="18"/>
      <c r="AC11" s="18"/>
      <c r="AD11" s="18"/>
      <c r="AE11" s="18"/>
      <c r="AF11" s="18"/>
      <c r="AG11" s="18"/>
      <c r="AH11" s="18"/>
      <c r="AI11" s="18"/>
      <c r="AJ11" s="18"/>
      <c r="AK11" s="18"/>
    </row>
    <row r="12" spans="1:57" s="20" customFormat="1" ht="21.95" customHeight="1" thickBot="1" x14ac:dyDescent="0.3">
      <c r="A12" s="132" t="s">
        <v>36</v>
      </c>
      <c r="B12" s="133"/>
      <c r="C12" s="133"/>
      <c r="D12" s="133"/>
      <c r="E12" s="133"/>
      <c r="F12" s="133"/>
      <c r="G12" s="133"/>
      <c r="H12" s="134"/>
      <c r="L12" s="21"/>
      <c r="N12" s="21"/>
      <c r="R12" s="21"/>
      <c r="AF12" s="153"/>
      <c r="AG12" s="154"/>
    </row>
    <row r="13" spans="1:57" s="4" customFormat="1" ht="63" customHeight="1" thickBot="1" x14ac:dyDescent="0.3">
      <c r="A13" s="22" t="s">
        <v>6</v>
      </c>
      <c r="B13" s="137" t="str">
        <f>'Contract Roll-up'!B13</f>
        <v>Subproviders Name: DBE only 
(Enter Alphabetically)</v>
      </c>
      <c r="C13" s="138"/>
      <c r="D13" s="22" t="s">
        <v>38</v>
      </c>
      <c r="E13" s="22" t="s">
        <v>21</v>
      </c>
      <c r="F13" s="22" t="s">
        <v>13</v>
      </c>
      <c r="G13" s="22" t="s">
        <v>22</v>
      </c>
      <c r="H13" s="22" t="s">
        <v>12</v>
      </c>
      <c r="J13" s="23"/>
      <c r="K13" s="24"/>
      <c r="L13" s="25"/>
      <c r="M13" s="24"/>
      <c r="N13" s="24"/>
      <c r="O13" s="24"/>
      <c r="P13" s="24"/>
      <c r="Q13" s="23"/>
      <c r="R13" s="26"/>
      <c r="S13" s="24"/>
      <c r="T13" s="24"/>
      <c r="U13" s="24"/>
      <c r="V13" s="24"/>
      <c r="W13" s="24"/>
      <c r="X13" s="24"/>
      <c r="AF13" s="27"/>
      <c r="AG13" s="28"/>
    </row>
    <row r="14" spans="1:57" s="4" customFormat="1" ht="20.100000000000001" customHeight="1" x14ac:dyDescent="0.25">
      <c r="A14" s="29">
        <v>1</v>
      </c>
      <c r="B14" s="107" t="str">
        <f>IF(('Contract Roll-up'!B14)="","",'Contract Roll-up'!B14)</f>
        <v/>
      </c>
      <c r="C14" s="109"/>
      <c r="D14" s="3"/>
      <c r="E14" s="3"/>
      <c r="F14" s="3"/>
      <c r="G14" s="49">
        <f>E14+F14</f>
        <v>0</v>
      </c>
      <c r="H14" s="31" t="str">
        <f t="shared" ref="H14:H26" si="0">IF(G14="","",IF(G14=0,"",G14/D14))</f>
        <v/>
      </c>
      <c r="I14" s="32"/>
      <c r="J14" s="33"/>
      <c r="K14" s="33"/>
      <c r="L14" s="34"/>
      <c r="M14" s="33"/>
      <c r="N14" s="33"/>
      <c r="O14" s="32"/>
      <c r="P14" s="33"/>
      <c r="R14" s="6"/>
      <c r="S14" s="33"/>
      <c r="T14" s="32"/>
      <c r="U14" s="33"/>
      <c r="V14" s="33"/>
      <c r="W14" s="32"/>
      <c r="X14" s="32"/>
      <c r="Y14" s="32"/>
      <c r="Z14" s="32"/>
      <c r="AA14" s="32"/>
      <c r="AB14" s="32"/>
      <c r="AC14" s="32"/>
      <c r="AD14" s="32"/>
      <c r="AE14" s="32"/>
      <c r="AF14" s="35"/>
      <c r="AG14" s="36"/>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row>
    <row r="15" spans="1:57" s="4" customFormat="1" ht="20.100000000000001" customHeight="1" x14ac:dyDescent="0.25">
      <c r="A15" s="29">
        <v>2</v>
      </c>
      <c r="B15" s="107" t="str">
        <f>IF(('Contract Roll-up'!B15)="","",'Contract Roll-up'!B15)</f>
        <v/>
      </c>
      <c r="C15" s="109"/>
      <c r="D15" s="3"/>
      <c r="E15" s="3"/>
      <c r="F15" s="3"/>
      <c r="G15" s="49">
        <f t="shared" ref="G15:G25" si="1">E15+F15</f>
        <v>0</v>
      </c>
      <c r="H15" s="31" t="str">
        <f t="shared" si="0"/>
        <v/>
      </c>
      <c r="I15" s="32"/>
      <c r="J15" s="33"/>
      <c r="K15" s="33"/>
      <c r="L15" s="34"/>
      <c r="M15" s="33"/>
      <c r="N15" s="33"/>
      <c r="O15" s="32"/>
      <c r="P15" s="33"/>
      <c r="R15" s="6"/>
      <c r="S15" s="33"/>
      <c r="T15" s="32"/>
      <c r="U15" s="33"/>
      <c r="V15" s="33"/>
      <c r="W15" s="32"/>
      <c r="X15" s="32"/>
      <c r="Y15" s="32"/>
      <c r="Z15" s="32"/>
      <c r="AA15" s="32"/>
      <c r="AB15" s="32"/>
      <c r="AC15" s="32"/>
      <c r="AD15" s="32"/>
      <c r="AE15" s="32"/>
      <c r="AF15" s="37"/>
      <c r="AG15" s="38"/>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row>
    <row r="16" spans="1:57" s="4" customFormat="1" ht="20.100000000000001" customHeight="1" x14ac:dyDescent="0.25">
      <c r="A16" s="29">
        <v>3</v>
      </c>
      <c r="B16" s="107" t="str">
        <f>IF(('Contract Roll-up'!B16)="","",'Contract Roll-up'!B16)</f>
        <v/>
      </c>
      <c r="C16" s="109"/>
      <c r="D16" s="3"/>
      <c r="E16" s="3"/>
      <c r="F16" s="3"/>
      <c r="G16" s="49">
        <f t="shared" si="1"/>
        <v>0</v>
      </c>
      <c r="H16" s="31" t="str">
        <f t="shared" si="0"/>
        <v/>
      </c>
      <c r="I16" s="32"/>
      <c r="J16" s="33"/>
      <c r="K16" s="33"/>
      <c r="L16" s="34"/>
      <c r="M16" s="33"/>
      <c r="N16" s="33"/>
      <c r="O16" s="32"/>
      <c r="P16" s="33"/>
      <c r="R16" s="6"/>
      <c r="S16" s="33"/>
      <c r="T16" s="32"/>
      <c r="U16" s="33"/>
      <c r="V16" s="33"/>
      <c r="W16" s="32"/>
      <c r="X16" s="32"/>
      <c r="Y16" s="32"/>
      <c r="Z16" s="32"/>
      <c r="AA16" s="32"/>
      <c r="AB16" s="32"/>
      <c r="AC16" s="32"/>
      <c r="AD16" s="32"/>
      <c r="AE16" s="32"/>
      <c r="AF16" s="37"/>
      <c r="AG16" s="38"/>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row>
    <row r="17" spans="1:57" s="4" customFormat="1" ht="20.100000000000001" customHeight="1" x14ac:dyDescent="0.25">
      <c r="A17" s="29">
        <v>4</v>
      </c>
      <c r="B17" s="107" t="str">
        <f>IF(('Contract Roll-up'!B17)="","",'Contract Roll-up'!B17)</f>
        <v/>
      </c>
      <c r="C17" s="109"/>
      <c r="D17" s="3"/>
      <c r="E17" s="3"/>
      <c r="F17" s="3"/>
      <c r="G17" s="49">
        <f t="shared" si="1"/>
        <v>0</v>
      </c>
      <c r="H17" s="31" t="str">
        <f t="shared" si="0"/>
        <v/>
      </c>
      <c r="I17" s="32"/>
      <c r="J17" s="33"/>
      <c r="K17" s="33"/>
      <c r="L17" s="34"/>
      <c r="M17" s="33"/>
      <c r="N17" s="33"/>
      <c r="O17" s="32"/>
      <c r="P17" s="33"/>
      <c r="R17" s="6"/>
      <c r="S17" s="33"/>
      <c r="T17" s="32"/>
      <c r="U17" s="33"/>
      <c r="V17" s="33"/>
      <c r="W17" s="32"/>
      <c r="X17" s="32"/>
      <c r="Y17" s="32"/>
      <c r="Z17" s="32"/>
      <c r="AA17" s="32"/>
      <c r="AB17" s="32"/>
      <c r="AC17" s="32"/>
      <c r="AD17" s="32"/>
      <c r="AE17" s="32"/>
      <c r="AF17" s="37"/>
      <c r="AG17" s="38"/>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row>
    <row r="18" spans="1:57" s="4" customFormat="1" ht="20.100000000000001" customHeight="1" x14ac:dyDescent="0.25">
      <c r="A18" s="29">
        <v>5</v>
      </c>
      <c r="B18" s="107" t="str">
        <f>IF(('Contract Roll-up'!B18)="","",'Contract Roll-up'!B18)</f>
        <v/>
      </c>
      <c r="C18" s="109"/>
      <c r="D18" s="3"/>
      <c r="E18" s="3"/>
      <c r="F18" s="3"/>
      <c r="G18" s="49">
        <f t="shared" si="1"/>
        <v>0</v>
      </c>
      <c r="H18" s="31" t="str">
        <f t="shared" si="0"/>
        <v/>
      </c>
      <c r="I18" s="32"/>
      <c r="J18" s="33"/>
      <c r="K18" s="33"/>
      <c r="L18" s="34"/>
      <c r="M18" s="33"/>
      <c r="N18" s="33"/>
      <c r="O18" s="32"/>
      <c r="P18" s="33"/>
      <c r="R18" s="6"/>
      <c r="S18" s="33"/>
      <c r="T18" s="32"/>
      <c r="U18" s="33"/>
      <c r="V18" s="33"/>
      <c r="W18" s="32"/>
      <c r="X18" s="32"/>
      <c r="Y18" s="32"/>
      <c r="Z18" s="32"/>
      <c r="AA18" s="32"/>
      <c r="AB18" s="32"/>
      <c r="AC18" s="32"/>
      <c r="AD18" s="32"/>
      <c r="AE18" s="32"/>
      <c r="AF18" s="37"/>
      <c r="AG18" s="38"/>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row>
    <row r="19" spans="1:57" s="4" customFormat="1" ht="20.100000000000001" customHeight="1" x14ac:dyDescent="0.25">
      <c r="A19" s="29">
        <v>6</v>
      </c>
      <c r="B19" s="107" t="str">
        <f>IF(('Contract Roll-up'!B19)="","",'Contract Roll-up'!B19)</f>
        <v/>
      </c>
      <c r="C19" s="109"/>
      <c r="D19" s="3"/>
      <c r="E19" s="3"/>
      <c r="F19" s="3"/>
      <c r="G19" s="49">
        <f t="shared" si="1"/>
        <v>0</v>
      </c>
      <c r="H19" s="31" t="str">
        <f t="shared" si="0"/>
        <v/>
      </c>
      <c r="I19" s="32"/>
      <c r="J19" s="33"/>
      <c r="K19" s="33"/>
      <c r="L19" s="34"/>
      <c r="M19" s="33"/>
      <c r="N19" s="33"/>
      <c r="O19" s="32"/>
      <c r="P19" s="33"/>
      <c r="R19" s="6"/>
      <c r="S19" s="33"/>
      <c r="T19" s="32"/>
      <c r="U19" s="33"/>
      <c r="V19" s="33"/>
      <c r="W19" s="32"/>
      <c r="X19" s="32"/>
      <c r="Y19" s="32"/>
      <c r="Z19" s="32"/>
      <c r="AA19" s="32"/>
      <c r="AB19" s="32"/>
      <c r="AC19" s="32"/>
      <c r="AD19" s="32"/>
      <c r="AE19" s="32"/>
      <c r="AF19" s="37"/>
      <c r="AG19" s="38"/>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row>
    <row r="20" spans="1:57" s="4" customFormat="1" ht="20.100000000000001" customHeight="1" x14ac:dyDescent="0.25">
      <c r="A20" s="29">
        <v>7</v>
      </c>
      <c r="B20" s="107" t="str">
        <f>IF(('Contract Roll-up'!B20)="","",'Contract Roll-up'!B20)</f>
        <v/>
      </c>
      <c r="C20" s="109"/>
      <c r="D20" s="3"/>
      <c r="E20" s="3"/>
      <c r="F20" s="3"/>
      <c r="G20" s="49">
        <f t="shared" si="1"/>
        <v>0</v>
      </c>
      <c r="H20" s="31" t="str">
        <f t="shared" si="0"/>
        <v/>
      </c>
      <c r="I20" s="32"/>
      <c r="J20" s="33"/>
      <c r="K20" s="33"/>
      <c r="L20" s="34"/>
      <c r="M20" s="33"/>
      <c r="N20" s="33"/>
      <c r="O20" s="32"/>
      <c r="P20" s="33"/>
      <c r="R20" s="6"/>
      <c r="S20" s="33"/>
      <c r="T20" s="32"/>
      <c r="U20" s="33"/>
      <c r="V20" s="33"/>
      <c r="W20" s="32"/>
      <c r="X20" s="32"/>
      <c r="Y20" s="32"/>
      <c r="Z20" s="32"/>
      <c r="AA20" s="32"/>
      <c r="AB20" s="32"/>
      <c r="AC20" s="32"/>
      <c r="AD20" s="32"/>
      <c r="AE20" s="32"/>
      <c r="AF20" s="37"/>
      <c r="AG20" s="38"/>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row>
    <row r="21" spans="1:57" s="4" customFormat="1" ht="20.100000000000001" customHeight="1" x14ac:dyDescent="0.25">
      <c r="A21" s="29">
        <v>8</v>
      </c>
      <c r="B21" s="107" t="str">
        <f>IF(('Contract Roll-up'!B21)="","",'Contract Roll-up'!B21)</f>
        <v/>
      </c>
      <c r="C21" s="109"/>
      <c r="D21" s="3"/>
      <c r="E21" s="3"/>
      <c r="F21" s="3"/>
      <c r="G21" s="49">
        <f t="shared" si="1"/>
        <v>0</v>
      </c>
      <c r="H21" s="31" t="str">
        <f t="shared" si="0"/>
        <v/>
      </c>
      <c r="I21" s="32"/>
      <c r="J21" s="33"/>
      <c r="K21" s="33"/>
      <c r="L21" s="34"/>
      <c r="M21" s="33"/>
      <c r="N21" s="33"/>
      <c r="O21" s="32"/>
      <c r="P21" s="33"/>
      <c r="R21" s="6"/>
      <c r="S21" s="33"/>
      <c r="T21" s="32"/>
      <c r="U21" s="33"/>
      <c r="V21" s="33"/>
      <c r="W21" s="32"/>
      <c r="X21" s="32"/>
      <c r="Y21" s="32"/>
      <c r="Z21" s="32"/>
      <c r="AA21" s="32"/>
      <c r="AB21" s="32"/>
      <c r="AC21" s="32"/>
      <c r="AD21" s="32"/>
      <c r="AE21" s="32"/>
      <c r="AF21" s="37"/>
      <c r="AG21" s="38"/>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row>
    <row r="22" spans="1:57" s="4" customFormat="1" ht="20.100000000000001" customHeight="1" x14ac:dyDescent="0.25">
      <c r="A22" s="29">
        <v>9</v>
      </c>
      <c r="B22" s="107" t="str">
        <f>IF(('Contract Roll-up'!B22)="","",'Contract Roll-up'!B22)</f>
        <v/>
      </c>
      <c r="C22" s="109"/>
      <c r="D22" s="3"/>
      <c r="E22" s="3"/>
      <c r="F22" s="3"/>
      <c r="G22" s="49">
        <f t="shared" si="1"/>
        <v>0</v>
      </c>
      <c r="H22" s="31" t="str">
        <f t="shared" si="0"/>
        <v/>
      </c>
      <c r="I22" s="32"/>
      <c r="J22" s="33"/>
      <c r="K22" s="33"/>
      <c r="L22" s="34"/>
      <c r="M22" s="33"/>
      <c r="N22" s="33"/>
      <c r="O22" s="32"/>
      <c r="P22" s="33"/>
      <c r="R22" s="6"/>
      <c r="S22" s="33"/>
      <c r="T22" s="32"/>
      <c r="U22" s="33"/>
      <c r="V22" s="33"/>
      <c r="W22" s="32"/>
      <c r="X22" s="32"/>
      <c r="Y22" s="32"/>
      <c r="Z22" s="32"/>
      <c r="AA22" s="32"/>
      <c r="AB22" s="32"/>
      <c r="AC22" s="32"/>
      <c r="AD22" s="32"/>
      <c r="AE22" s="32"/>
      <c r="AF22" s="37"/>
      <c r="AG22" s="38"/>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row>
    <row r="23" spans="1:57" s="4" customFormat="1" ht="20.100000000000001" customHeight="1" x14ac:dyDescent="0.25">
      <c r="A23" s="29">
        <v>10</v>
      </c>
      <c r="B23" s="107" t="str">
        <f>IF(('Contract Roll-up'!B23)="","",'Contract Roll-up'!B23)</f>
        <v/>
      </c>
      <c r="C23" s="109"/>
      <c r="D23" s="3"/>
      <c r="E23" s="3"/>
      <c r="F23" s="3"/>
      <c r="G23" s="49">
        <f t="shared" si="1"/>
        <v>0</v>
      </c>
      <c r="H23" s="31" t="str">
        <f t="shared" si="0"/>
        <v/>
      </c>
      <c r="I23" s="32"/>
      <c r="J23" s="33"/>
      <c r="K23" s="33"/>
      <c r="L23" s="34"/>
      <c r="M23" s="33"/>
      <c r="N23" s="33"/>
      <c r="O23" s="32"/>
      <c r="P23" s="33"/>
      <c r="R23" s="6"/>
      <c r="S23" s="33"/>
      <c r="T23" s="32"/>
      <c r="U23" s="33"/>
      <c r="V23" s="33"/>
      <c r="W23" s="32"/>
      <c r="X23" s="32"/>
      <c r="Y23" s="32"/>
      <c r="Z23" s="32"/>
      <c r="AA23" s="32"/>
      <c r="AB23" s="32"/>
      <c r="AC23" s="32"/>
      <c r="AD23" s="32"/>
      <c r="AE23" s="32"/>
      <c r="AF23" s="37"/>
      <c r="AG23" s="38"/>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row>
    <row r="24" spans="1:57" s="4" customFormat="1" ht="20.100000000000001" customHeight="1" x14ac:dyDescent="0.25">
      <c r="A24" s="29">
        <v>11</v>
      </c>
      <c r="B24" s="107" t="str">
        <f>IF(('Contract Roll-up'!B24)="","",'Contract Roll-up'!B24)</f>
        <v/>
      </c>
      <c r="C24" s="109"/>
      <c r="D24" s="3"/>
      <c r="E24" s="3"/>
      <c r="F24" s="3"/>
      <c r="G24" s="49">
        <f t="shared" si="1"/>
        <v>0</v>
      </c>
      <c r="H24" s="31" t="str">
        <f t="shared" si="0"/>
        <v/>
      </c>
      <c r="I24" s="32"/>
      <c r="J24" s="33"/>
      <c r="K24" s="33"/>
      <c r="L24" s="34"/>
      <c r="M24" s="33"/>
      <c r="N24" s="33"/>
      <c r="O24" s="32"/>
      <c r="P24" s="33"/>
      <c r="R24" s="6"/>
      <c r="S24" s="33"/>
      <c r="T24" s="32"/>
      <c r="U24" s="33"/>
      <c r="V24" s="33"/>
      <c r="W24" s="32"/>
      <c r="X24" s="32"/>
      <c r="Y24" s="32"/>
      <c r="Z24" s="32"/>
      <c r="AA24" s="32"/>
      <c r="AB24" s="32"/>
      <c r="AC24" s="32"/>
      <c r="AD24" s="32"/>
      <c r="AE24" s="32"/>
      <c r="AF24" s="37"/>
      <c r="AG24" s="38"/>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row>
    <row r="25" spans="1:57" s="4" customFormat="1" ht="20.100000000000001" customHeight="1" x14ac:dyDescent="0.25">
      <c r="A25" s="29">
        <v>12</v>
      </c>
      <c r="B25" s="107" t="str">
        <f>IF(('Contract Roll-up'!B25)="","",'Contract Roll-up'!B25)</f>
        <v/>
      </c>
      <c r="C25" s="109"/>
      <c r="D25" s="3"/>
      <c r="E25" s="3"/>
      <c r="F25" s="3"/>
      <c r="G25" s="49">
        <f t="shared" si="1"/>
        <v>0</v>
      </c>
      <c r="H25" s="31" t="str">
        <f t="shared" si="0"/>
        <v/>
      </c>
      <c r="I25" s="32"/>
      <c r="J25" s="33"/>
      <c r="K25" s="33"/>
      <c r="L25" s="34"/>
      <c r="M25" s="33"/>
      <c r="N25" s="33"/>
      <c r="O25" s="32"/>
      <c r="P25" s="33"/>
      <c r="R25" s="6"/>
      <c r="S25" s="33"/>
      <c r="T25" s="32"/>
      <c r="U25" s="33"/>
      <c r="V25" s="33"/>
      <c r="W25" s="32"/>
      <c r="X25" s="32"/>
      <c r="Y25" s="32"/>
      <c r="Z25" s="32"/>
      <c r="AA25" s="32"/>
      <c r="AB25" s="32"/>
      <c r="AC25" s="32"/>
      <c r="AD25" s="32"/>
      <c r="AE25" s="32"/>
      <c r="AF25" s="39"/>
      <c r="AG25" s="40"/>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row>
    <row r="26" spans="1:57" s="4" customFormat="1" ht="20.100000000000001" customHeight="1" x14ac:dyDescent="0.25">
      <c r="A26" s="29"/>
      <c r="B26" s="87" t="str">
        <f>'Contract Roll-up'!B26</f>
        <v>Subproviders Subtotal (DBE only)</v>
      </c>
      <c r="C26" s="88"/>
      <c r="D26" s="30">
        <f>SUM(D14:D25)</f>
        <v>0</v>
      </c>
      <c r="E26" s="30">
        <f t="shared" ref="E26:G26" si="2">SUM(E14:E25)</f>
        <v>0</v>
      </c>
      <c r="F26" s="30">
        <f t="shared" si="2"/>
        <v>0</v>
      </c>
      <c r="G26" s="30">
        <f t="shared" si="2"/>
        <v>0</v>
      </c>
      <c r="H26" s="31" t="str">
        <f t="shared" si="0"/>
        <v/>
      </c>
      <c r="I26" s="32"/>
      <c r="J26" s="33"/>
      <c r="K26" s="33"/>
      <c r="L26" s="34"/>
      <c r="M26" s="33"/>
      <c r="N26" s="33"/>
      <c r="O26" s="32"/>
      <c r="P26" s="33"/>
      <c r="R26" s="6"/>
      <c r="S26" s="33"/>
      <c r="T26" s="32"/>
      <c r="U26" s="33"/>
      <c r="V26" s="33"/>
      <c r="W26" s="32"/>
      <c r="X26" s="32"/>
      <c r="Y26" s="32"/>
      <c r="Z26" s="32"/>
      <c r="AA26" s="32"/>
      <c r="AB26" s="32"/>
      <c r="AC26" s="32"/>
      <c r="AD26" s="32"/>
      <c r="AE26" s="32"/>
      <c r="AF26" s="37"/>
      <c r="AG26" s="38"/>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row>
    <row r="27" spans="1:57" s="4" customFormat="1" ht="3.95" customHeight="1" x14ac:dyDescent="0.25">
      <c r="A27" s="139" t="s">
        <v>67</v>
      </c>
      <c r="B27" s="140"/>
      <c r="C27" s="140"/>
      <c r="D27" s="140"/>
      <c r="E27" s="140"/>
      <c r="F27" s="140"/>
      <c r="G27" s="140"/>
      <c r="H27" s="141"/>
      <c r="I27" s="32"/>
      <c r="J27" s="33"/>
      <c r="K27" s="33"/>
      <c r="L27" s="34"/>
      <c r="M27" s="33"/>
      <c r="N27" s="33"/>
      <c r="O27" s="32"/>
      <c r="P27" s="33"/>
      <c r="R27" s="6"/>
      <c r="S27" s="33"/>
      <c r="T27" s="32"/>
      <c r="U27" s="33"/>
      <c r="V27" s="33"/>
      <c r="W27" s="32"/>
      <c r="X27" s="32"/>
      <c r="Y27" s="32"/>
      <c r="Z27" s="32"/>
      <c r="AA27" s="32"/>
      <c r="AB27" s="32"/>
      <c r="AC27" s="32"/>
      <c r="AD27" s="32"/>
      <c r="AE27" s="32"/>
      <c r="AF27" s="39"/>
      <c r="AG27" s="40"/>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row>
    <row r="28" spans="1:57" s="4" customFormat="1" ht="63" customHeight="1" x14ac:dyDescent="0.25">
      <c r="A28" s="22" t="s">
        <v>6</v>
      </c>
      <c r="B28" s="137" t="str">
        <f>'Contract Roll-up'!B28</f>
        <v>Subproviders Name: non-DBE only 
(Enter Alphabetically)</v>
      </c>
      <c r="C28" s="138"/>
      <c r="D28" s="22" t="s">
        <v>14</v>
      </c>
      <c r="E28" s="22" t="s">
        <v>21</v>
      </c>
      <c r="F28" s="22" t="s">
        <v>13</v>
      </c>
      <c r="G28" s="22" t="s">
        <v>22</v>
      </c>
      <c r="H28" s="22" t="s">
        <v>12</v>
      </c>
      <c r="I28" s="32"/>
      <c r="J28" s="33"/>
      <c r="K28" s="33"/>
      <c r="L28" s="34"/>
      <c r="M28" s="33"/>
      <c r="N28" s="33"/>
      <c r="O28" s="32"/>
      <c r="P28" s="33"/>
      <c r="R28" s="6"/>
      <c r="S28" s="33"/>
      <c r="T28" s="32"/>
      <c r="U28" s="33"/>
      <c r="V28" s="33"/>
      <c r="W28" s="32"/>
      <c r="X28" s="32"/>
      <c r="Y28" s="32"/>
      <c r="Z28" s="32"/>
      <c r="AA28" s="32"/>
      <c r="AB28" s="32"/>
      <c r="AC28" s="32"/>
      <c r="AD28" s="32"/>
      <c r="AE28" s="32"/>
      <c r="AF28" s="37"/>
      <c r="AG28" s="38"/>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row>
    <row r="29" spans="1:57" s="4" customFormat="1" ht="20.100000000000001" customHeight="1" x14ac:dyDescent="0.25">
      <c r="A29" s="29">
        <v>1</v>
      </c>
      <c r="B29" s="107" t="str">
        <f>IF(('Contract Roll-up'!B29)="","",'Contract Roll-up'!B29)</f>
        <v/>
      </c>
      <c r="C29" s="109"/>
      <c r="D29" s="3"/>
      <c r="E29" s="3"/>
      <c r="F29" s="3"/>
      <c r="G29" s="49">
        <f>E29+F29</f>
        <v>0</v>
      </c>
      <c r="H29" s="31" t="str">
        <f t="shared" ref="H29:H41" si="3">IF(G29="","",IF(G29=0,"",G29/D29))</f>
        <v/>
      </c>
      <c r="I29" s="32"/>
      <c r="J29" s="33"/>
      <c r="K29" s="33"/>
      <c r="L29" s="34"/>
      <c r="M29" s="33"/>
      <c r="N29" s="33"/>
      <c r="O29" s="32"/>
      <c r="P29" s="33"/>
      <c r="R29" s="6"/>
      <c r="S29" s="33"/>
      <c r="T29" s="32"/>
      <c r="U29" s="33"/>
      <c r="V29" s="33"/>
      <c r="W29" s="32"/>
      <c r="X29" s="32"/>
      <c r="Y29" s="32"/>
      <c r="Z29" s="32"/>
      <c r="AA29" s="32"/>
      <c r="AB29" s="32"/>
      <c r="AC29" s="32"/>
      <c r="AD29" s="32"/>
      <c r="AE29" s="32"/>
      <c r="AF29" s="37"/>
      <c r="AG29" s="38"/>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row>
    <row r="30" spans="1:57" s="4" customFormat="1" ht="20.100000000000001" customHeight="1" x14ac:dyDescent="0.25">
      <c r="A30" s="29">
        <v>2</v>
      </c>
      <c r="B30" s="107" t="str">
        <f>IF(('Contract Roll-up'!B30)="","",'Contract Roll-up'!B30)</f>
        <v/>
      </c>
      <c r="C30" s="109"/>
      <c r="D30" s="3"/>
      <c r="E30" s="3"/>
      <c r="F30" s="3"/>
      <c r="G30" s="49">
        <f t="shared" ref="G30:G40" si="4">E30+F30</f>
        <v>0</v>
      </c>
      <c r="H30" s="31" t="str">
        <f t="shared" si="3"/>
        <v/>
      </c>
      <c r="I30" s="32"/>
      <c r="J30" s="33"/>
      <c r="K30" s="33"/>
      <c r="L30" s="34"/>
      <c r="M30" s="33"/>
      <c r="N30" s="33"/>
      <c r="O30" s="32"/>
      <c r="P30" s="33"/>
      <c r="R30" s="6"/>
      <c r="S30" s="33"/>
      <c r="T30" s="32"/>
      <c r="U30" s="33"/>
      <c r="V30" s="33"/>
      <c r="W30" s="32"/>
      <c r="X30" s="32"/>
      <c r="Y30" s="32"/>
      <c r="Z30" s="32"/>
      <c r="AA30" s="32"/>
      <c r="AB30" s="32"/>
      <c r="AC30" s="32"/>
      <c r="AD30" s="32"/>
      <c r="AE30" s="32"/>
      <c r="AF30" s="37"/>
      <c r="AG30" s="38"/>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row>
    <row r="31" spans="1:57" s="4" customFormat="1" ht="20.100000000000001" customHeight="1" x14ac:dyDescent="0.25">
      <c r="A31" s="29">
        <v>3</v>
      </c>
      <c r="B31" s="107" t="str">
        <f>IF(('Contract Roll-up'!B31)="","",'Contract Roll-up'!B31)</f>
        <v/>
      </c>
      <c r="C31" s="109"/>
      <c r="D31" s="3"/>
      <c r="E31" s="3"/>
      <c r="F31" s="3"/>
      <c r="G31" s="49">
        <f t="shared" si="4"/>
        <v>0</v>
      </c>
      <c r="H31" s="31" t="str">
        <f t="shared" si="3"/>
        <v/>
      </c>
      <c r="I31" s="32"/>
      <c r="J31" s="33"/>
      <c r="K31" s="33"/>
      <c r="L31" s="34"/>
      <c r="M31" s="33"/>
      <c r="N31" s="33"/>
      <c r="O31" s="32"/>
      <c r="P31" s="33"/>
      <c r="R31" s="6"/>
      <c r="S31" s="33"/>
      <c r="T31" s="32"/>
      <c r="U31" s="33"/>
      <c r="V31" s="33"/>
      <c r="W31" s="32"/>
      <c r="X31" s="32"/>
      <c r="Y31" s="32"/>
      <c r="Z31" s="32"/>
      <c r="AA31" s="32"/>
      <c r="AB31" s="32"/>
      <c r="AC31" s="32"/>
      <c r="AD31" s="32"/>
      <c r="AE31" s="32"/>
      <c r="AF31" s="37"/>
      <c r="AG31" s="38"/>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row>
    <row r="32" spans="1:57" s="4" customFormat="1" ht="20.100000000000001" customHeight="1" x14ac:dyDescent="0.25">
      <c r="A32" s="29">
        <v>4</v>
      </c>
      <c r="B32" s="107" t="str">
        <f>IF(('Contract Roll-up'!B32)="","",'Contract Roll-up'!B32)</f>
        <v/>
      </c>
      <c r="C32" s="109"/>
      <c r="D32" s="3"/>
      <c r="E32" s="3"/>
      <c r="F32" s="3"/>
      <c r="G32" s="49">
        <f t="shared" si="4"/>
        <v>0</v>
      </c>
      <c r="H32" s="31" t="str">
        <f t="shared" si="3"/>
        <v/>
      </c>
      <c r="I32" s="32"/>
      <c r="J32" s="33"/>
      <c r="K32" s="33"/>
      <c r="L32" s="34"/>
      <c r="M32" s="33"/>
      <c r="N32" s="33"/>
      <c r="O32" s="32"/>
      <c r="P32" s="33"/>
      <c r="R32" s="6"/>
      <c r="S32" s="33"/>
      <c r="T32" s="32"/>
      <c r="U32" s="33"/>
      <c r="V32" s="33"/>
      <c r="W32" s="32"/>
      <c r="X32" s="32"/>
      <c r="Y32" s="32"/>
      <c r="Z32" s="32"/>
      <c r="AA32" s="32"/>
      <c r="AB32" s="32"/>
      <c r="AC32" s="32"/>
      <c r="AD32" s="32"/>
      <c r="AE32" s="32"/>
      <c r="AF32" s="37"/>
      <c r="AG32" s="38"/>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row>
    <row r="33" spans="1:57" s="4" customFormat="1" ht="20.100000000000001" customHeight="1" x14ac:dyDescent="0.25">
      <c r="A33" s="29">
        <v>5</v>
      </c>
      <c r="B33" s="107" t="str">
        <f>IF(('Contract Roll-up'!B33)="","",'Contract Roll-up'!B33)</f>
        <v/>
      </c>
      <c r="C33" s="109"/>
      <c r="D33" s="3"/>
      <c r="E33" s="3"/>
      <c r="F33" s="3"/>
      <c r="G33" s="49">
        <f t="shared" si="4"/>
        <v>0</v>
      </c>
      <c r="H33" s="31" t="str">
        <f t="shared" si="3"/>
        <v/>
      </c>
      <c r="I33" s="32"/>
      <c r="J33" s="33"/>
      <c r="K33" s="33"/>
      <c r="L33" s="34"/>
      <c r="M33" s="33"/>
      <c r="N33" s="33"/>
      <c r="O33" s="32"/>
      <c r="P33" s="33"/>
      <c r="R33" s="6"/>
      <c r="S33" s="33"/>
      <c r="T33" s="32"/>
      <c r="U33" s="33"/>
      <c r="V33" s="33"/>
      <c r="W33" s="32"/>
      <c r="X33" s="32"/>
      <c r="Y33" s="32"/>
      <c r="Z33" s="32"/>
      <c r="AA33" s="32"/>
      <c r="AB33" s="32"/>
      <c r="AC33" s="32"/>
      <c r="AD33" s="32"/>
      <c r="AE33" s="32"/>
      <c r="AF33" s="37"/>
      <c r="AG33" s="38"/>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row>
    <row r="34" spans="1:57" s="4" customFormat="1" ht="20.100000000000001" customHeight="1" x14ac:dyDescent="0.25">
      <c r="A34" s="29">
        <v>6</v>
      </c>
      <c r="B34" s="107" t="str">
        <f>IF(('Contract Roll-up'!B34)="","",'Contract Roll-up'!B34)</f>
        <v/>
      </c>
      <c r="C34" s="109"/>
      <c r="D34" s="3"/>
      <c r="E34" s="3"/>
      <c r="F34" s="3"/>
      <c r="G34" s="49">
        <f t="shared" si="4"/>
        <v>0</v>
      </c>
      <c r="H34" s="31" t="str">
        <f t="shared" si="3"/>
        <v/>
      </c>
      <c r="I34" s="32"/>
      <c r="J34" s="33"/>
      <c r="K34" s="33"/>
      <c r="L34" s="34"/>
      <c r="M34" s="33"/>
      <c r="N34" s="33"/>
      <c r="O34" s="32"/>
      <c r="P34" s="33"/>
      <c r="R34" s="6"/>
      <c r="S34" s="33"/>
      <c r="T34" s="32"/>
      <c r="U34" s="33"/>
      <c r="V34" s="33"/>
      <c r="W34" s="32"/>
      <c r="X34" s="32"/>
      <c r="Y34" s="32"/>
      <c r="Z34" s="32"/>
      <c r="AA34" s="32"/>
      <c r="AB34" s="32"/>
      <c r="AC34" s="32"/>
      <c r="AD34" s="32"/>
      <c r="AE34" s="32"/>
      <c r="AF34" s="37"/>
      <c r="AG34" s="38"/>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row>
    <row r="35" spans="1:57" s="4" customFormat="1" ht="20.100000000000001" customHeight="1" x14ac:dyDescent="0.25">
      <c r="A35" s="29">
        <v>7</v>
      </c>
      <c r="B35" s="107" t="str">
        <f>IF(('Contract Roll-up'!B35)="","",'Contract Roll-up'!B35)</f>
        <v/>
      </c>
      <c r="C35" s="109"/>
      <c r="D35" s="3"/>
      <c r="E35" s="3"/>
      <c r="F35" s="3"/>
      <c r="G35" s="49">
        <f t="shared" si="4"/>
        <v>0</v>
      </c>
      <c r="H35" s="31" t="str">
        <f t="shared" si="3"/>
        <v/>
      </c>
      <c r="I35" s="32"/>
      <c r="J35" s="33"/>
      <c r="K35" s="33"/>
      <c r="L35" s="34"/>
      <c r="M35" s="33"/>
      <c r="N35" s="33"/>
      <c r="O35" s="32"/>
      <c r="P35" s="33"/>
      <c r="R35" s="6"/>
      <c r="S35" s="33"/>
      <c r="T35" s="32"/>
      <c r="U35" s="33"/>
      <c r="V35" s="33"/>
      <c r="W35" s="32"/>
      <c r="X35" s="32"/>
      <c r="Y35" s="32"/>
      <c r="Z35" s="32"/>
      <c r="AA35" s="32"/>
      <c r="AB35" s="32"/>
      <c r="AC35" s="32"/>
      <c r="AD35" s="32"/>
      <c r="AE35" s="32"/>
      <c r="AF35" s="37"/>
      <c r="AG35" s="38"/>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row>
    <row r="36" spans="1:57" s="4" customFormat="1" ht="20.100000000000001" customHeight="1" x14ac:dyDescent="0.25">
      <c r="A36" s="29">
        <v>8</v>
      </c>
      <c r="B36" s="107" t="str">
        <f>IF(('Contract Roll-up'!B36)="","",'Contract Roll-up'!B36)</f>
        <v/>
      </c>
      <c r="C36" s="109"/>
      <c r="D36" s="3"/>
      <c r="E36" s="3"/>
      <c r="F36" s="3"/>
      <c r="G36" s="49">
        <f t="shared" si="4"/>
        <v>0</v>
      </c>
      <c r="H36" s="31" t="str">
        <f t="shared" si="3"/>
        <v/>
      </c>
      <c r="I36" s="32"/>
      <c r="J36" s="33"/>
      <c r="K36" s="33"/>
      <c r="L36" s="34"/>
      <c r="M36" s="33"/>
      <c r="N36" s="33"/>
      <c r="O36" s="32"/>
      <c r="P36" s="33"/>
      <c r="R36" s="6"/>
      <c r="S36" s="33"/>
      <c r="T36" s="32"/>
      <c r="U36" s="33"/>
      <c r="V36" s="33"/>
      <c r="W36" s="32"/>
      <c r="X36" s="32"/>
      <c r="Y36" s="32"/>
      <c r="Z36" s="32"/>
      <c r="AA36" s="32"/>
      <c r="AB36" s="32"/>
      <c r="AC36" s="32"/>
      <c r="AD36" s="32"/>
      <c r="AE36" s="32"/>
      <c r="AF36" s="37"/>
      <c r="AG36" s="38"/>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row>
    <row r="37" spans="1:57" s="4" customFormat="1" ht="20.100000000000001" customHeight="1" x14ac:dyDescent="0.25">
      <c r="A37" s="29">
        <v>9</v>
      </c>
      <c r="B37" s="107" t="str">
        <f>IF(('Contract Roll-up'!B37)="","",'Contract Roll-up'!B37)</f>
        <v/>
      </c>
      <c r="C37" s="109"/>
      <c r="D37" s="3"/>
      <c r="E37" s="3"/>
      <c r="F37" s="3"/>
      <c r="G37" s="49">
        <f t="shared" si="4"/>
        <v>0</v>
      </c>
      <c r="H37" s="31" t="str">
        <f t="shared" si="3"/>
        <v/>
      </c>
      <c r="I37" s="32"/>
      <c r="J37" s="33"/>
      <c r="K37" s="33"/>
      <c r="L37" s="34"/>
      <c r="M37" s="33"/>
      <c r="N37" s="33"/>
      <c r="O37" s="32"/>
      <c r="P37" s="33"/>
      <c r="R37" s="6"/>
      <c r="S37" s="33"/>
      <c r="T37" s="32"/>
      <c r="U37" s="33"/>
      <c r="V37" s="33"/>
      <c r="W37" s="32"/>
      <c r="X37" s="32"/>
      <c r="Y37" s="32"/>
      <c r="Z37" s="32"/>
      <c r="AA37" s="32"/>
      <c r="AB37" s="32"/>
      <c r="AC37" s="32"/>
      <c r="AD37" s="32"/>
      <c r="AE37" s="32"/>
      <c r="AF37" s="37"/>
      <c r="AG37" s="38"/>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row>
    <row r="38" spans="1:57" s="4" customFormat="1" ht="20.100000000000001" customHeight="1" x14ac:dyDescent="0.25">
      <c r="A38" s="29">
        <v>10</v>
      </c>
      <c r="B38" s="107" t="str">
        <f>IF(('Contract Roll-up'!B38)="","",'Contract Roll-up'!B38)</f>
        <v/>
      </c>
      <c r="C38" s="109"/>
      <c r="D38" s="3"/>
      <c r="E38" s="3"/>
      <c r="F38" s="3"/>
      <c r="G38" s="49">
        <f t="shared" si="4"/>
        <v>0</v>
      </c>
      <c r="H38" s="31" t="str">
        <f t="shared" si="3"/>
        <v/>
      </c>
      <c r="I38" s="32"/>
      <c r="J38" s="33"/>
      <c r="K38" s="33"/>
      <c r="L38" s="34"/>
      <c r="M38" s="33"/>
      <c r="N38" s="33"/>
      <c r="O38" s="32"/>
      <c r="P38" s="33"/>
      <c r="R38" s="6"/>
      <c r="S38" s="33"/>
      <c r="T38" s="32"/>
      <c r="U38" s="33"/>
      <c r="V38" s="33"/>
      <c r="W38" s="32"/>
      <c r="X38" s="32"/>
      <c r="Y38" s="32"/>
      <c r="Z38" s="32"/>
      <c r="AA38" s="32"/>
      <c r="AB38" s="32"/>
      <c r="AC38" s="32"/>
      <c r="AD38" s="32"/>
      <c r="AE38" s="32"/>
      <c r="AF38" s="37"/>
      <c r="AG38" s="38"/>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row>
    <row r="39" spans="1:57" s="4" customFormat="1" ht="20.100000000000001" customHeight="1" x14ac:dyDescent="0.25">
      <c r="A39" s="29">
        <v>11</v>
      </c>
      <c r="B39" s="107" t="str">
        <f>IF(('Contract Roll-up'!B39)="","",'Contract Roll-up'!B39)</f>
        <v/>
      </c>
      <c r="C39" s="109"/>
      <c r="D39" s="3"/>
      <c r="E39" s="3"/>
      <c r="F39" s="3"/>
      <c r="G39" s="49">
        <f t="shared" si="4"/>
        <v>0</v>
      </c>
      <c r="H39" s="31" t="str">
        <f t="shared" si="3"/>
        <v/>
      </c>
      <c r="I39" s="32"/>
      <c r="J39" s="33"/>
      <c r="K39" s="33"/>
      <c r="L39" s="34"/>
      <c r="M39" s="33"/>
      <c r="N39" s="33"/>
      <c r="O39" s="32"/>
      <c r="P39" s="33"/>
      <c r="R39" s="6"/>
      <c r="S39" s="33"/>
      <c r="T39" s="32"/>
      <c r="U39" s="33"/>
      <c r="V39" s="33"/>
      <c r="W39" s="32"/>
      <c r="X39" s="32"/>
      <c r="Y39" s="32"/>
      <c r="Z39" s="32"/>
      <c r="AA39" s="32"/>
      <c r="AB39" s="32"/>
      <c r="AC39" s="32"/>
      <c r="AD39" s="32"/>
      <c r="AE39" s="32"/>
      <c r="AF39" s="37"/>
      <c r="AG39" s="38"/>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row>
    <row r="40" spans="1:57" s="4" customFormat="1" ht="20.100000000000001" customHeight="1" x14ac:dyDescent="0.25">
      <c r="A40" s="29">
        <v>12</v>
      </c>
      <c r="B40" s="107" t="str">
        <f>IF(('Contract Roll-up'!B40)="","",'Contract Roll-up'!B40)</f>
        <v/>
      </c>
      <c r="C40" s="109"/>
      <c r="D40" s="3"/>
      <c r="E40" s="3"/>
      <c r="F40" s="3"/>
      <c r="G40" s="49">
        <f t="shared" si="4"/>
        <v>0</v>
      </c>
      <c r="H40" s="31" t="str">
        <f t="shared" si="3"/>
        <v/>
      </c>
      <c r="I40" s="32"/>
      <c r="J40" s="33"/>
      <c r="K40" s="33"/>
      <c r="L40" s="34"/>
      <c r="M40" s="33"/>
      <c r="N40" s="33"/>
      <c r="O40" s="32"/>
      <c r="P40" s="33"/>
      <c r="R40" s="6"/>
      <c r="S40" s="33"/>
      <c r="T40" s="32"/>
      <c r="U40" s="33"/>
      <c r="V40" s="33"/>
      <c r="W40" s="32"/>
      <c r="X40" s="32"/>
      <c r="Y40" s="32"/>
      <c r="Z40" s="32"/>
      <c r="AA40" s="32"/>
      <c r="AB40" s="32"/>
      <c r="AC40" s="32"/>
      <c r="AD40" s="32"/>
      <c r="AE40" s="32"/>
      <c r="AF40" s="37"/>
      <c r="AG40" s="38"/>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row>
    <row r="41" spans="1:57" s="4" customFormat="1" ht="20.100000000000001" customHeight="1" x14ac:dyDescent="0.25">
      <c r="A41" s="29"/>
      <c r="B41" s="87" t="str">
        <f>'Contract Roll-up'!B41</f>
        <v>Subproviders Subtotal (non-DBE only)</v>
      </c>
      <c r="C41" s="88"/>
      <c r="D41" s="56">
        <f>SUM(D29:D40)</f>
        <v>0</v>
      </c>
      <c r="E41" s="56">
        <f t="shared" ref="E41:G41" si="5">SUM(E29:E40)</f>
        <v>0</v>
      </c>
      <c r="F41" s="56">
        <f t="shared" si="5"/>
        <v>0</v>
      </c>
      <c r="G41" s="56">
        <f t="shared" si="5"/>
        <v>0</v>
      </c>
      <c r="H41" s="31" t="str">
        <f t="shared" si="3"/>
        <v/>
      </c>
      <c r="I41" s="32"/>
      <c r="J41" s="33"/>
      <c r="K41" s="33"/>
      <c r="L41" s="34"/>
      <c r="M41" s="33"/>
      <c r="N41" s="33"/>
      <c r="O41" s="32"/>
      <c r="P41" s="33"/>
      <c r="R41" s="6"/>
      <c r="S41" s="33"/>
      <c r="T41" s="32"/>
      <c r="U41" s="33"/>
      <c r="V41" s="33"/>
      <c r="W41" s="32"/>
      <c r="X41" s="32"/>
      <c r="Y41" s="32"/>
      <c r="Z41" s="32"/>
      <c r="AA41" s="32"/>
      <c r="AB41" s="32"/>
      <c r="AC41" s="32"/>
      <c r="AD41" s="32"/>
      <c r="AE41" s="32"/>
      <c r="AF41" s="37"/>
      <c r="AG41" s="38"/>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row>
    <row r="42" spans="1:57" s="4" customFormat="1" ht="3.95" customHeight="1" x14ac:dyDescent="0.25">
      <c r="A42" s="41"/>
      <c r="B42" s="42"/>
      <c r="C42" s="42"/>
      <c r="D42" s="57"/>
      <c r="E42" s="57"/>
      <c r="F42" s="57"/>
      <c r="G42" s="57"/>
      <c r="H42" s="43"/>
      <c r="I42" s="32"/>
      <c r="J42" s="33"/>
      <c r="K42" s="33"/>
      <c r="L42" s="34"/>
      <c r="M42" s="33"/>
      <c r="N42" s="33"/>
      <c r="O42" s="32"/>
      <c r="P42" s="33"/>
      <c r="R42" s="6"/>
      <c r="S42" s="33"/>
      <c r="T42" s="32"/>
      <c r="U42" s="33"/>
      <c r="V42" s="33"/>
      <c r="W42" s="32"/>
      <c r="X42" s="32"/>
      <c r="Y42" s="32"/>
      <c r="Z42" s="32"/>
      <c r="AA42" s="32"/>
      <c r="AB42" s="32"/>
      <c r="AC42" s="32"/>
      <c r="AD42" s="32"/>
      <c r="AE42" s="32"/>
      <c r="AF42" s="37"/>
      <c r="AG42" s="38"/>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row>
    <row r="43" spans="1:57" s="4" customFormat="1" ht="20.100000000000001" customHeight="1" x14ac:dyDescent="0.25">
      <c r="A43" s="89" t="s">
        <v>43</v>
      </c>
      <c r="B43" s="90"/>
      <c r="C43" s="91"/>
      <c r="D43" s="30">
        <f>D26+D41</f>
        <v>0</v>
      </c>
      <c r="E43" s="30">
        <f t="shared" ref="E43:G43" si="6">E26+E41</f>
        <v>0</v>
      </c>
      <c r="F43" s="30">
        <f t="shared" si="6"/>
        <v>0</v>
      </c>
      <c r="G43" s="30">
        <f t="shared" si="6"/>
        <v>0</v>
      </c>
      <c r="H43" s="31" t="str">
        <f>IF(G43="","",IF(G43=0,"",G43/D43))</f>
        <v/>
      </c>
      <c r="I43" s="32"/>
      <c r="J43" s="33"/>
      <c r="K43" s="33"/>
      <c r="L43" s="34"/>
      <c r="M43" s="33"/>
      <c r="N43" s="33"/>
      <c r="O43" s="32"/>
      <c r="P43" s="33"/>
      <c r="R43" s="6"/>
      <c r="S43" s="33"/>
      <c r="T43" s="32"/>
      <c r="U43" s="33"/>
      <c r="V43" s="33"/>
      <c r="W43" s="32"/>
      <c r="X43" s="32"/>
      <c r="Y43" s="32"/>
      <c r="Z43" s="32"/>
      <c r="AA43" s="32"/>
      <c r="AB43" s="32"/>
      <c r="AC43" s="32"/>
      <c r="AD43" s="32"/>
      <c r="AE43" s="32"/>
      <c r="AF43" s="37"/>
      <c r="AG43" s="38"/>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row>
    <row r="44" spans="1:57" s="4" customFormat="1" ht="25.9" customHeight="1" x14ac:dyDescent="0.25">
      <c r="A44" s="44"/>
      <c r="B44" s="45"/>
      <c r="C44" s="45"/>
      <c r="D44" s="46"/>
      <c r="E44" s="47"/>
      <c r="F44" s="45"/>
      <c r="G44" s="45"/>
      <c r="H44" s="45"/>
      <c r="L44" s="6"/>
      <c r="N44" s="6"/>
      <c r="R44" s="6"/>
    </row>
    <row r="45" spans="1:57" s="4" customFormat="1" ht="24.6" customHeight="1" x14ac:dyDescent="0.25">
      <c r="A45" s="93" t="s">
        <v>40</v>
      </c>
      <c r="B45" s="93"/>
      <c r="C45" s="93"/>
      <c r="D45" s="93"/>
      <c r="E45" s="157"/>
      <c r="F45" s="157"/>
      <c r="G45" s="157"/>
      <c r="H45" s="157"/>
      <c r="L45" s="6"/>
      <c r="N45" s="6"/>
      <c r="R45" s="6"/>
    </row>
    <row r="46" spans="1:57" s="4" customFormat="1" ht="36.950000000000003" customHeight="1" x14ac:dyDescent="0.25">
      <c r="A46" s="48" t="s">
        <v>68</v>
      </c>
      <c r="B46" s="48" t="s">
        <v>7</v>
      </c>
      <c r="C46" s="120" t="s">
        <v>25</v>
      </c>
      <c r="D46" s="120"/>
      <c r="E46" s="58"/>
      <c r="F46" s="158"/>
      <c r="G46" s="158"/>
      <c r="H46" s="158"/>
      <c r="L46" s="6"/>
      <c r="N46" s="6"/>
      <c r="R46" s="6"/>
    </row>
    <row r="47" spans="1:57" s="4" customFormat="1" ht="20.100000000000001" customHeight="1" x14ac:dyDescent="0.25">
      <c r="A47" s="29">
        <v>1</v>
      </c>
      <c r="B47" s="2"/>
      <c r="C47" s="155"/>
      <c r="D47" s="155"/>
      <c r="E47" s="59"/>
      <c r="F47" s="156"/>
      <c r="G47" s="156"/>
      <c r="H47" s="156"/>
      <c r="L47" s="6"/>
      <c r="N47" s="6"/>
      <c r="R47" s="6"/>
    </row>
    <row r="48" spans="1:57" s="4" customFormat="1" ht="20.100000000000001" customHeight="1" x14ac:dyDescent="0.25">
      <c r="A48" s="29">
        <v>2</v>
      </c>
      <c r="B48" s="2"/>
      <c r="C48" s="155"/>
      <c r="D48" s="155"/>
      <c r="E48" s="59"/>
      <c r="F48" s="156"/>
      <c r="G48" s="156"/>
      <c r="H48" s="156"/>
      <c r="L48" s="6"/>
      <c r="N48" s="6"/>
      <c r="R48" s="6"/>
    </row>
    <row r="49" spans="1:18" s="4" customFormat="1" ht="20.100000000000001" customHeight="1" x14ac:dyDescent="0.25">
      <c r="A49" s="29">
        <v>3</v>
      </c>
      <c r="B49" s="2"/>
      <c r="C49" s="155"/>
      <c r="D49" s="155"/>
      <c r="E49" s="59"/>
      <c r="F49" s="156"/>
      <c r="G49" s="156"/>
      <c r="H49" s="156"/>
      <c r="L49" s="6"/>
      <c r="N49" s="6"/>
      <c r="R49" s="6"/>
    </row>
    <row r="50" spans="1:18" s="4" customFormat="1" ht="20.100000000000001" customHeight="1" x14ac:dyDescent="0.25">
      <c r="A50" s="29">
        <v>4</v>
      </c>
      <c r="B50" s="2"/>
      <c r="C50" s="155"/>
      <c r="D50" s="155"/>
      <c r="E50" s="59"/>
      <c r="F50" s="156"/>
      <c r="G50" s="156"/>
      <c r="H50" s="156"/>
      <c r="L50" s="6"/>
      <c r="N50" s="6"/>
      <c r="R50" s="6"/>
    </row>
    <row r="51" spans="1:18" s="4" customFormat="1" ht="20.100000000000001" customHeight="1" x14ac:dyDescent="0.25">
      <c r="A51" s="29">
        <v>5</v>
      </c>
      <c r="B51" s="2"/>
      <c r="C51" s="155"/>
      <c r="D51" s="155"/>
      <c r="E51" s="59"/>
      <c r="F51" s="156"/>
      <c r="G51" s="156"/>
      <c r="H51" s="156"/>
      <c r="L51" s="6"/>
      <c r="N51" s="6"/>
      <c r="R51" s="6"/>
    </row>
    <row r="52" spans="1:18" s="4" customFormat="1" ht="20.100000000000001" customHeight="1" x14ac:dyDescent="0.25">
      <c r="A52" s="29">
        <v>6</v>
      </c>
      <c r="B52" s="2"/>
      <c r="C52" s="155"/>
      <c r="D52" s="155"/>
      <c r="E52" s="59"/>
      <c r="F52" s="156"/>
      <c r="G52" s="156"/>
      <c r="H52" s="156"/>
      <c r="L52" s="6"/>
      <c r="N52" s="6"/>
      <c r="R52" s="6"/>
    </row>
    <row r="53" spans="1:18" s="4" customFormat="1" ht="20.100000000000001" customHeight="1" x14ac:dyDescent="0.25">
      <c r="A53" s="29">
        <v>7</v>
      </c>
      <c r="B53" s="2"/>
      <c r="C53" s="155"/>
      <c r="D53" s="155"/>
      <c r="E53" s="59"/>
      <c r="F53" s="156"/>
      <c r="G53" s="156"/>
      <c r="H53" s="156"/>
      <c r="L53" s="6"/>
      <c r="N53" s="6"/>
      <c r="R53" s="6"/>
    </row>
    <row r="54" spans="1:18" s="4" customFormat="1" ht="20.100000000000001" customHeight="1" x14ac:dyDescent="0.25">
      <c r="A54" s="29">
        <v>8</v>
      </c>
      <c r="B54" s="2"/>
      <c r="C54" s="155"/>
      <c r="D54" s="155"/>
      <c r="E54" s="59"/>
      <c r="F54" s="156"/>
      <c r="G54" s="156"/>
      <c r="H54" s="156"/>
      <c r="L54" s="6"/>
      <c r="N54" s="6"/>
      <c r="R54" s="6"/>
    </row>
    <row r="55" spans="1:18" s="4" customFormat="1" ht="20.100000000000001" customHeight="1" x14ac:dyDescent="0.25">
      <c r="A55" s="29">
        <v>9</v>
      </c>
      <c r="B55" s="2"/>
      <c r="C55" s="155"/>
      <c r="D55" s="155"/>
      <c r="E55" s="59"/>
      <c r="F55" s="156"/>
      <c r="G55" s="156"/>
      <c r="H55" s="156"/>
      <c r="L55" s="6"/>
      <c r="N55" s="6"/>
      <c r="R55" s="6"/>
    </row>
    <row r="56" spans="1:18" s="4" customFormat="1" ht="20.100000000000001" customHeight="1" x14ac:dyDescent="0.25">
      <c r="A56" s="29">
        <v>10</v>
      </c>
      <c r="B56" s="2"/>
      <c r="C56" s="155"/>
      <c r="D56" s="155"/>
      <c r="E56" s="59"/>
      <c r="F56" s="156"/>
      <c r="G56" s="156"/>
      <c r="H56" s="156"/>
      <c r="L56" s="6"/>
      <c r="N56" s="6"/>
      <c r="R56" s="6"/>
    </row>
    <row r="57" spans="1:18" s="4" customFormat="1" ht="20.100000000000001" customHeight="1" x14ac:dyDescent="0.25">
      <c r="A57" s="29">
        <v>11</v>
      </c>
      <c r="B57" s="2"/>
      <c r="C57" s="155"/>
      <c r="D57" s="155"/>
      <c r="E57" s="59"/>
      <c r="F57" s="156"/>
      <c r="G57" s="156"/>
      <c r="H57" s="156"/>
      <c r="L57" s="6"/>
      <c r="N57" s="6"/>
      <c r="R57" s="6"/>
    </row>
    <row r="58" spans="1:18" s="4" customFormat="1" ht="20.100000000000001" customHeight="1" x14ac:dyDescent="0.25">
      <c r="A58" s="29">
        <v>12</v>
      </c>
      <c r="B58" s="2"/>
      <c r="C58" s="155"/>
      <c r="D58" s="155"/>
      <c r="E58" s="59"/>
      <c r="F58" s="156"/>
      <c r="G58" s="156"/>
      <c r="H58" s="156"/>
      <c r="L58" s="6"/>
      <c r="N58" s="6"/>
      <c r="R58" s="6"/>
    </row>
    <row r="59" spans="1:18" s="4" customFormat="1" ht="20.100000000000001" customHeight="1" x14ac:dyDescent="0.25">
      <c r="A59" s="29">
        <v>13</v>
      </c>
      <c r="B59" s="2"/>
      <c r="C59" s="155"/>
      <c r="D59" s="155"/>
      <c r="E59" s="59"/>
      <c r="F59" s="156"/>
      <c r="G59" s="156"/>
      <c r="H59" s="156"/>
      <c r="L59" s="6"/>
      <c r="N59" s="6"/>
      <c r="R59" s="6"/>
    </row>
    <row r="60" spans="1:18" s="4" customFormat="1" ht="20.100000000000001" customHeight="1" x14ac:dyDescent="0.25">
      <c r="A60" s="29">
        <v>14</v>
      </c>
      <c r="B60" s="2"/>
      <c r="C60" s="155"/>
      <c r="D60" s="155"/>
      <c r="E60" s="59"/>
      <c r="F60" s="156"/>
      <c r="G60" s="156"/>
      <c r="H60" s="156"/>
      <c r="L60" s="6"/>
      <c r="N60" s="6"/>
      <c r="R60" s="6"/>
    </row>
    <row r="61" spans="1:18" s="4" customFormat="1" ht="20.100000000000001" customHeight="1" x14ac:dyDescent="0.25">
      <c r="A61" s="29">
        <v>15</v>
      </c>
      <c r="B61" s="2"/>
      <c r="C61" s="155"/>
      <c r="D61" s="155"/>
      <c r="E61" s="59"/>
      <c r="F61" s="156"/>
      <c r="G61" s="156"/>
      <c r="H61" s="156"/>
      <c r="L61" s="6"/>
      <c r="N61" s="6"/>
      <c r="R61" s="6"/>
    </row>
    <row r="62" spans="1:18" s="4" customFormat="1" ht="20.100000000000001" customHeight="1" x14ac:dyDescent="0.25">
      <c r="A62" s="29">
        <v>16</v>
      </c>
      <c r="B62" s="2"/>
      <c r="C62" s="155"/>
      <c r="D62" s="155"/>
      <c r="E62" s="59"/>
      <c r="F62" s="156"/>
      <c r="G62" s="156"/>
      <c r="H62" s="156"/>
      <c r="L62" s="6"/>
      <c r="N62" s="6"/>
      <c r="R62" s="6"/>
    </row>
    <row r="63" spans="1:18" s="4" customFormat="1" ht="20.100000000000001" customHeight="1" x14ac:dyDescent="0.25">
      <c r="A63" s="29">
        <v>17</v>
      </c>
      <c r="B63" s="2"/>
      <c r="C63" s="155"/>
      <c r="D63" s="155"/>
      <c r="E63" s="59"/>
      <c r="F63" s="156"/>
      <c r="G63" s="156"/>
      <c r="H63" s="156"/>
      <c r="L63" s="6"/>
      <c r="N63" s="6"/>
      <c r="R63" s="6"/>
    </row>
    <row r="64" spans="1:18" s="4" customFormat="1" ht="20.100000000000001" customHeight="1" x14ac:dyDescent="0.25">
      <c r="A64" s="29">
        <v>18</v>
      </c>
      <c r="B64" s="2"/>
      <c r="C64" s="155"/>
      <c r="D64" s="155"/>
      <c r="E64" s="59"/>
      <c r="F64" s="156"/>
      <c r="G64" s="156"/>
      <c r="H64" s="156"/>
      <c r="L64" s="6"/>
      <c r="N64" s="6"/>
      <c r="R64" s="6"/>
    </row>
    <row r="65" spans="1:18" s="4" customFormat="1" ht="20.100000000000001" customHeight="1" x14ac:dyDescent="0.25">
      <c r="A65" s="29">
        <v>19</v>
      </c>
      <c r="B65" s="2"/>
      <c r="C65" s="155"/>
      <c r="D65" s="155"/>
      <c r="E65" s="59"/>
      <c r="F65" s="156"/>
      <c r="G65" s="156"/>
      <c r="H65" s="156"/>
      <c r="L65" s="6"/>
      <c r="N65" s="6"/>
      <c r="R65" s="6"/>
    </row>
    <row r="66" spans="1:18" s="4" customFormat="1" ht="20.100000000000001" customHeight="1" x14ac:dyDescent="0.25">
      <c r="A66" s="29">
        <v>20</v>
      </c>
      <c r="B66" s="2"/>
      <c r="C66" s="155"/>
      <c r="D66" s="155"/>
      <c r="E66" s="59"/>
      <c r="F66" s="160"/>
      <c r="G66" s="160"/>
      <c r="H66" s="160"/>
      <c r="L66" s="6"/>
      <c r="N66" s="6"/>
      <c r="R66" s="6"/>
    </row>
    <row r="67" spans="1:18" s="4" customFormat="1" ht="3.95" customHeight="1" x14ac:dyDescent="0.25">
      <c r="A67" s="161"/>
      <c r="B67" s="162"/>
      <c r="C67" s="162"/>
      <c r="D67" s="163"/>
      <c r="E67" s="60"/>
      <c r="F67" s="60"/>
      <c r="G67" s="60"/>
      <c r="H67" s="61"/>
      <c r="L67" s="6"/>
      <c r="N67" s="6"/>
      <c r="R67" s="6"/>
    </row>
    <row r="68" spans="1:18" s="4" customFormat="1" ht="20.100000000000001" customHeight="1" x14ac:dyDescent="0.25">
      <c r="A68" s="52" t="s">
        <v>28</v>
      </c>
      <c r="B68" s="53">
        <f>SUM(B47:B66)</f>
        <v>0</v>
      </c>
      <c r="C68" s="159"/>
      <c r="D68" s="159"/>
      <c r="E68" s="62"/>
      <c r="L68" s="6"/>
      <c r="N68" s="6"/>
      <c r="R68" s="6"/>
    </row>
    <row r="69" spans="1:18" s="4" customFormat="1" ht="20.100000000000001" customHeight="1" x14ac:dyDescent="0.25">
      <c r="A69" s="44"/>
      <c r="B69" s="44"/>
      <c r="C69" s="44"/>
      <c r="D69" s="44"/>
      <c r="E69" s="44"/>
      <c r="F69" s="44"/>
      <c r="G69" s="44"/>
      <c r="H69" s="44"/>
      <c r="L69" s="6"/>
      <c r="N69" s="6"/>
      <c r="R69" s="6"/>
    </row>
    <row r="70" spans="1:18" s="4" customFormat="1" ht="15" x14ac:dyDescent="0.25">
      <c r="A70" s="54"/>
      <c r="L70" s="6"/>
      <c r="N70" s="6"/>
      <c r="R70" s="6"/>
    </row>
    <row r="71" spans="1:18" s="4" customFormat="1" ht="15.75" x14ac:dyDescent="0.25">
      <c r="A71" s="23"/>
      <c r="H71" s="50"/>
      <c r="L71" s="6"/>
      <c r="N71" s="6"/>
      <c r="R71" s="6"/>
    </row>
    <row r="72" spans="1:18" s="4" customFormat="1" ht="15.75" x14ac:dyDescent="0.25">
      <c r="A72" s="55"/>
      <c r="H72" s="51"/>
      <c r="L72" s="6"/>
      <c r="N72" s="6"/>
      <c r="R72" s="6"/>
    </row>
    <row r="73" spans="1:18" s="4" customFormat="1" ht="15" x14ac:dyDescent="0.25">
      <c r="L73" s="6"/>
      <c r="N73" s="6"/>
      <c r="R73" s="6"/>
    </row>
    <row r="74" spans="1:18" s="4" customFormat="1" ht="15" x14ac:dyDescent="0.25">
      <c r="L74" s="6"/>
      <c r="N74" s="6"/>
      <c r="R74" s="6"/>
    </row>
    <row r="75" spans="1:18" s="4" customFormat="1" ht="15" x14ac:dyDescent="0.25">
      <c r="L75" s="6"/>
      <c r="N75" s="6"/>
      <c r="R75" s="6"/>
    </row>
    <row r="76" spans="1:18" s="4" customFormat="1" ht="15" x14ac:dyDescent="0.25">
      <c r="L76" s="6"/>
      <c r="N76" s="6"/>
      <c r="R76" s="6"/>
    </row>
    <row r="77" spans="1:18" s="4" customFormat="1" ht="15" x14ac:dyDescent="0.25">
      <c r="L77" s="6"/>
      <c r="N77" s="6"/>
      <c r="R77" s="6"/>
    </row>
    <row r="78" spans="1:18" s="4" customFormat="1" ht="15" x14ac:dyDescent="0.25">
      <c r="L78" s="6"/>
      <c r="N78" s="6"/>
      <c r="R78" s="6"/>
    </row>
    <row r="79" spans="1:18" s="4" customFormat="1" ht="15" x14ac:dyDescent="0.25">
      <c r="L79" s="6"/>
      <c r="N79" s="6"/>
      <c r="R79" s="6"/>
    </row>
    <row r="80" spans="1:18" s="4" customFormat="1" ht="15" x14ac:dyDescent="0.25">
      <c r="L80" s="6"/>
      <c r="N80" s="6"/>
      <c r="R80" s="6"/>
    </row>
    <row r="81" spans="12:18" s="4" customFormat="1" ht="15" x14ac:dyDescent="0.25">
      <c r="L81" s="6"/>
      <c r="N81" s="6"/>
      <c r="R81" s="6"/>
    </row>
    <row r="82" spans="12:18" s="4" customFormat="1" ht="15" x14ac:dyDescent="0.25">
      <c r="L82" s="6"/>
      <c r="N82" s="6"/>
      <c r="R82" s="6"/>
    </row>
    <row r="83" spans="12:18" s="4" customFormat="1" ht="15" x14ac:dyDescent="0.25">
      <c r="L83" s="6"/>
      <c r="N83" s="6"/>
      <c r="R83" s="6"/>
    </row>
    <row r="84" spans="12:18" s="4" customFormat="1" ht="15" x14ac:dyDescent="0.25">
      <c r="L84" s="6"/>
      <c r="N84" s="6"/>
      <c r="R84" s="6"/>
    </row>
    <row r="85" spans="12:18" s="4" customFormat="1" ht="15" x14ac:dyDescent="0.25">
      <c r="L85" s="6"/>
      <c r="N85" s="6"/>
      <c r="R85" s="6"/>
    </row>
    <row r="86" spans="12:18" s="4" customFormat="1" ht="15" x14ac:dyDescent="0.25">
      <c r="L86" s="6"/>
      <c r="N86" s="6"/>
      <c r="R86" s="6"/>
    </row>
    <row r="87" spans="12:18" s="4" customFormat="1" ht="15" x14ac:dyDescent="0.25">
      <c r="L87" s="6"/>
      <c r="N87" s="6"/>
      <c r="R87" s="6"/>
    </row>
    <row r="88" spans="12:18" s="4" customFormat="1" ht="15" x14ac:dyDescent="0.25">
      <c r="L88" s="6"/>
      <c r="N88" s="6"/>
      <c r="R88" s="6"/>
    </row>
    <row r="89" spans="12:18" s="4" customFormat="1" ht="15" x14ac:dyDescent="0.25">
      <c r="L89" s="6"/>
      <c r="N89" s="6"/>
      <c r="R89" s="6"/>
    </row>
    <row r="90" spans="12:18" s="4" customFormat="1" ht="15" x14ac:dyDescent="0.25">
      <c r="L90" s="6"/>
      <c r="N90" s="6"/>
      <c r="R90" s="6"/>
    </row>
    <row r="91" spans="12:18" s="4" customFormat="1" ht="15" x14ac:dyDescent="0.25">
      <c r="L91" s="6"/>
      <c r="N91" s="6"/>
      <c r="R91" s="6"/>
    </row>
    <row r="92" spans="12:18" s="4" customFormat="1" ht="15" x14ac:dyDescent="0.25">
      <c r="L92" s="6"/>
      <c r="N92" s="6"/>
      <c r="R92" s="6"/>
    </row>
    <row r="93" spans="12:18" s="4" customFormat="1" ht="15" x14ac:dyDescent="0.25">
      <c r="L93" s="6"/>
      <c r="N93" s="6"/>
      <c r="R93" s="6"/>
    </row>
    <row r="94" spans="12:18" s="4" customFormat="1" ht="15" x14ac:dyDescent="0.25">
      <c r="L94" s="6"/>
      <c r="N94" s="6"/>
      <c r="R94" s="6"/>
    </row>
    <row r="95" spans="12:18" s="4" customFormat="1" ht="15" x14ac:dyDescent="0.25">
      <c r="L95" s="6"/>
      <c r="N95" s="6"/>
      <c r="R95" s="6"/>
    </row>
    <row r="96" spans="12:18" s="4" customFormat="1" ht="15" x14ac:dyDescent="0.25">
      <c r="L96" s="6"/>
      <c r="N96" s="6"/>
      <c r="R96" s="6"/>
    </row>
    <row r="97" spans="12:18" s="4" customFormat="1" ht="15" x14ac:dyDescent="0.25">
      <c r="L97" s="6"/>
      <c r="N97" s="6"/>
      <c r="R97" s="6"/>
    </row>
    <row r="98" spans="12:18" s="4" customFormat="1" ht="15" x14ac:dyDescent="0.25">
      <c r="L98" s="6"/>
      <c r="N98" s="6"/>
      <c r="R98" s="6"/>
    </row>
    <row r="99" spans="12:18" s="4" customFormat="1" ht="15" x14ac:dyDescent="0.25">
      <c r="L99" s="6"/>
      <c r="N99" s="6"/>
      <c r="R99" s="6"/>
    </row>
    <row r="100" spans="12:18" s="4" customFormat="1" ht="15" x14ac:dyDescent="0.25">
      <c r="L100" s="6"/>
      <c r="N100" s="6"/>
      <c r="R100" s="6"/>
    </row>
    <row r="101" spans="12:18" s="4" customFormat="1" ht="15" x14ac:dyDescent="0.25">
      <c r="L101" s="6"/>
      <c r="N101" s="6"/>
      <c r="R101" s="6"/>
    </row>
    <row r="102" spans="12:18" s="4" customFormat="1" ht="15" x14ac:dyDescent="0.25">
      <c r="L102" s="6"/>
      <c r="N102" s="6"/>
      <c r="R102" s="6"/>
    </row>
    <row r="103" spans="12:18" s="4" customFormat="1" ht="15" x14ac:dyDescent="0.25">
      <c r="L103" s="6"/>
      <c r="N103" s="6"/>
      <c r="R103" s="6"/>
    </row>
    <row r="104" spans="12:18" s="4" customFormat="1" ht="15" x14ac:dyDescent="0.25">
      <c r="L104" s="6"/>
      <c r="N104" s="6"/>
      <c r="R104" s="6"/>
    </row>
    <row r="105" spans="12:18" s="4" customFormat="1" ht="15" x14ac:dyDescent="0.25"/>
    <row r="106" spans="12:18" s="4" customFormat="1" ht="15" x14ac:dyDescent="0.25"/>
    <row r="107" spans="12:18" s="4" customFormat="1" ht="15" x14ac:dyDescent="0.25"/>
  </sheetData>
  <sheetProtection algorithmName="SHA-512" hashValue="6hib9J1g3S/5ZBwuKCzf+aHn+1xsyVsjKPbZIsBk9iNdVnwzW0Iccw9Hh6RlqYfXOS8Unky5ZztJaIi8d4yNGw==" saltValue="SBOtT2Umj43OWPWyBakOeg==" spinCount="100000" sheet="1" formatColumns="0" formatRows="0" selectLockedCells="1" autoFilter="0"/>
  <mergeCells count="101">
    <mergeCell ref="C65:D65"/>
    <mergeCell ref="F65:H65"/>
    <mergeCell ref="C66:D66"/>
    <mergeCell ref="F66:H66"/>
    <mergeCell ref="A67:D67"/>
    <mergeCell ref="C68:D68"/>
    <mergeCell ref="C62:D62"/>
    <mergeCell ref="F62:H62"/>
    <mergeCell ref="C63:D63"/>
    <mergeCell ref="F63:H63"/>
    <mergeCell ref="C64:D64"/>
    <mergeCell ref="F64:H64"/>
    <mergeCell ref="C59:D59"/>
    <mergeCell ref="F59:H59"/>
    <mergeCell ref="C60:D60"/>
    <mergeCell ref="F60:H60"/>
    <mergeCell ref="C61:D61"/>
    <mergeCell ref="F61:H61"/>
    <mergeCell ref="C56:D56"/>
    <mergeCell ref="F56:H56"/>
    <mergeCell ref="C57:D57"/>
    <mergeCell ref="F57:H57"/>
    <mergeCell ref="C58:D58"/>
    <mergeCell ref="F58:H58"/>
    <mergeCell ref="C53:D53"/>
    <mergeCell ref="F53:H53"/>
    <mergeCell ref="C54:D54"/>
    <mergeCell ref="F54:H54"/>
    <mergeCell ref="C55:D55"/>
    <mergeCell ref="F55:H55"/>
    <mergeCell ref="C50:D50"/>
    <mergeCell ref="F50:H50"/>
    <mergeCell ref="C51:D51"/>
    <mergeCell ref="F51:H51"/>
    <mergeCell ref="C52:D52"/>
    <mergeCell ref="F52:H52"/>
    <mergeCell ref="C47:D47"/>
    <mergeCell ref="F47:H47"/>
    <mergeCell ref="C48:D48"/>
    <mergeCell ref="F48:H48"/>
    <mergeCell ref="C49:D49"/>
    <mergeCell ref="F49:H49"/>
    <mergeCell ref="B41:C41"/>
    <mergeCell ref="A43:C43"/>
    <mergeCell ref="A45:D45"/>
    <mergeCell ref="E45:H45"/>
    <mergeCell ref="C46:D46"/>
    <mergeCell ref="F46:H46"/>
    <mergeCell ref="B35:C35"/>
    <mergeCell ref="B36:C36"/>
    <mergeCell ref="B37:C37"/>
    <mergeCell ref="B38:C38"/>
    <mergeCell ref="B39:C39"/>
    <mergeCell ref="B40:C40"/>
    <mergeCell ref="B29:C29"/>
    <mergeCell ref="B30:C30"/>
    <mergeCell ref="B31:C31"/>
    <mergeCell ref="B32:C32"/>
    <mergeCell ref="B33:C33"/>
    <mergeCell ref="B34:C34"/>
    <mergeCell ref="B23:C23"/>
    <mergeCell ref="B24:C24"/>
    <mergeCell ref="B25:C25"/>
    <mergeCell ref="B26:C26"/>
    <mergeCell ref="A27:H27"/>
    <mergeCell ref="B28:C28"/>
    <mergeCell ref="B17:C17"/>
    <mergeCell ref="B18:C18"/>
    <mergeCell ref="B19:C19"/>
    <mergeCell ref="B20:C20"/>
    <mergeCell ref="B21:C21"/>
    <mergeCell ref="B22:C22"/>
    <mergeCell ref="B15:C15"/>
    <mergeCell ref="B16:C16"/>
    <mergeCell ref="C9:D9"/>
    <mergeCell ref="A10:B10"/>
    <mergeCell ref="C10:D10"/>
    <mergeCell ref="F10:H10"/>
    <mergeCell ref="A11:B11"/>
    <mergeCell ref="C11:D11"/>
    <mergeCell ref="F11:H11"/>
    <mergeCell ref="A8:B8"/>
    <mergeCell ref="C8:D8"/>
    <mergeCell ref="E8:E9"/>
    <mergeCell ref="F8:H9"/>
    <mergeCell ref="A9:B9"/>
    <mergeCell ref="A12:H12"/>
    <mergeCell ref="AF12:AG12"/>
    <mergeCell ref="B13:C13"/>
    <mergeCell ref="B14:C14"/>
    <mergeCell ref="F1:H1"/>
    <mergeCell ref="F2:H2"/>
    <mergeCell ref="F3:H3"/>
    <mergeCell ref="C5:F5"/>
    <mergeCell ref="G5:H5"/>
    <mergeCell ref="F4:H4"/>
    <mergeCell ref="A6:D6"/>
    <mergeCell ref="E6:H6"/>
    <mergeCell ref="A7:B7"/>
    <mergeCell ref="C7:D7"/>
    <mergeCell ref="E7:H7"/>
  </mergeCells>
  <conditionalFormatting sqref="A10:A11 B47:C47 B48:B66">
    <cfRule type="cellIs" priority="24" stopIfTrue="1" operator="notEqual">
      <formula>0</formula>
    </cfRule>
  </conditionalFormatting>
  <conditionalFormatting sqref="A10:A11 B47:C47 B48:B66">
    <cfRule type="cellIs" dxfId="155" priority="23" stopIfTrue="1" operator="equal">
      <formula>0</formula>
    </cfRule>
  </conditionalFormatting>
  <conditionalFormatting sqref="A10:A11">
    <cfRule type="cellIs" dxfId="154" priority="22" operator="equal">
      <formula>#REF!</formula>
    </cfRule>
  </conditionalFormatting>
  <conditionalFormatting sqref="G5">
    <cfRule type="cellIs" dxfId="153" priority="21" stopIfTrue="1" operator="equal">
      <formula>0</formula>
    </cfRule>
  </conditionalFormatting>
  <conditionalFormatting sqref="C7">
    <cfRule type="cellIs" dxfId="152" priority="18" stopIfTrue="1" operator="equal">
      <formula>0</formula>
    </cfRule>
  </conditionalFormatting>
  <conditionalFormatting sqref="C8:C9">
    <cfRule type="cellIs" dxfId="151" priority="17" stopIfTrue="1" operator="equal">
      <formula>0</formula>
    </cfRule>
  </conditionalFormatting>
  <conditionalFormatting sqref="C48:C66">
    <cfRule type="cellIs" priority="20" stopIfTrue="1" operator="notEqual">
      <formula>0</formula>
    </cfRule>
  </conditionalFormatting>
  <conditionalFormatting sqref="C48:C66">
    <cfRule type="cellIs" dxfId="150" priority="19" stopIfTrue="1" operator="equal">
      <formula>0</formula>
    </cfRule>
  </conditionalFormatting>
  <conditionalFormatting sqref="D14">
    <cfRule type="cellIs" priority="16" stopIfTrue="1" operator="notEqual">
      <formula>0</formula>
    </cfRule>
  </conditionalFormatting>
  <conditionalFormatting sqref="D14">
    <cfRule type="cellIs" dxfId="149" priority="15" stopIfTrue="1" operator="equal">
      <formula>0</formula>
    </cfRule>
  </conditionalFormatting>
  <conditionalFormatting sqref="D15:F25">
    <cfRule type="cellIs" priority="14" stopIfTrue="1" operator="notEqual">
      <formula>0</formula>
    </cfRule>
  </conditionalFormatting>
  <conditionalFormatting sqref="D15:F25">
    <cfRule type="cellIs" dxfId="148" priority="13" stopIfTrue="1" operator="equal">
      <formula>0</formula>
    </cfRule>
  </conditionalFormatting>
  <conditionalFormatting sqref="E14:F14">
    <cfRule type="cellIs" priority="12" stopIfTrue="1" operator="notEqual">
      <formula>0</formula>
    </cfRule>
  </conditionalFormatting>
  <conditionalFormatting sqref="E14:F14">
    <cfRule type="cellIs" dxfId="147" priority="11" stopIfTrue="1" operator="equal">
      <formula>0</formula>
    </cfRule>
  </conditionalFormatting>
  <conditionalFormatting sqref="D29">
    <cfRule type="cellIs" priority="10" stopIfTrue="1" operator="notEqual">
      <formula>0</formula>
    </cfRule>
  </conditionalFormatting>
  <conditionalFormatting sqref="D29">
    <cfRule type="cellIs" dxfId="146" priority="9" stopIfTrue="1" operator="equal">
      <formula>0</formula>
    </cfRule>
  </conditionalFormatting>
  <conditionalFormatting sqref="D30:F40">
    <cfRule type="cellIs" priority="8" stopIfTrue="1" operator="notEqual">
      <formula>0</formula>
    </cfRule>
  </conditionalFormatting>
  <conditionalFormatting sqref="D30:F40">
    <cfRule type="cellIs" dxfId="145" priority="7" stopIfTrue="1" operator="equal">
      <formula>""</formula>
    </cfRule>
  </conditionalFormatting>
  <conditionalFormatting sqref="E29:F29">
    <cfRule type="cellIs" priority="6" stopIfTrue="1" operator="notEqual">
      <formula>0</formula>
    </cfRule>
  </conditionalFormatting>
  <conditionalFormatting sqref="E29:F29">
    <cfRule type="cellIs" dxfId="144" priority="5" stopIfTrue="1" operator="equal">
      <formula>0</formula>
    </cfRule>
  </conditionalFormatting>
  <conditionalFormatting sqref="F4">
    <cfRule type="cellIs" dxfId="143" priority="2" stopIfTrue="1" operator="equal">
      <formula>0</formula>
    </cfRule>
  </conditionalFormatting>
  <dataValidations disablePrompts="1" count="1">
    <dataValidation type="list" allowBlank="1" showInputMessage="1" showErrorMessage="1" sqref="C7:D7" xr:uid="{F4C2CE0B-23A1-4864-81C7-07661DAF7648}">
      <formula1>"1,2,3,4,5,6,7,8,9,10"</formula1>
    </dataValidation>
  </dataValidations>
  <hyperlinks>
    <hyperlink ref="AF4" location="Instructions!A8" display="Instructions" xr:uid="{7646CB37-2632-4823-B420-F44540B9A835}"/>
  </hyperlinks>
  <printOptions horizontalCentered="1"/>
  <pageMargins left="0.25" right="0.25" top="0.75" bottom="0.75" header="0.3" footer="0.3"/>
  <pageSetup scale="18"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7A80C-2F69-48F3-A556-485C09538C49}">
  <sheetPr>
    <tabColor theme="8" tint="0.59999389629810485"/>
    <pageSetUpPr fitToPage="1"/>
  </sheetPr>
  <dimension ref="A1:BE107"/>
  <sheetViews>
    <sheetView showGridLines="0" zoomScale="75" zoomScaleNormal="75" zoomScaleSheetLayoutView="70" workbookViewId="0">
      <selection activeCell="F4" sqref="F4:H4"/>
    </sheetView>
  </sheetViews>
  <sheetFormatPr defaultColWidth="9.140625" defaultRowHeight="14.25" x14ac:dyDescent="0.25"/>
  <cols>
    <col min="1" max="1" width="14.7109375" style="14" customWidth="1"/>
    <col min="2" max="2" width="19.7109375" style="14" customWidth="1"/>
    <col min="3" max="3" width="29.7109375" style="14" customWidth="1"/>
    <col min="4" max="4" width="23.7109375" style="14" customWidth="1"/>
    <col min="5" max="5" width="25.5703125" style="14" customWidth="1"/>
    <col min="6" max="6" width="23.85546875" style="14" customWidth="1"/>
    <col min="7" max="7" width="23.7109375" style="14" customWidth="1"/>
    <col min="8" max="8" width="18.85546875" style="14" customWidth="1"/>
    <col min="9" max="9" width="9.140625" style="14" customWidth="1"/>
    <col min="10" max="10" width="17.7109375" style="14" customWidth="1"/>
    <col min="11" max="11" width="33.28515625" style="14" customWidth="1"/>
    <col min="12" max="12" width="15.85546875" style="14" customWidth="1"/>
    <col min="13" max="13" width="15.7109375" style="14" customWidth="1"/>
    <col min="14" max="14" width="15.85546875" style="14" customWidth="1"/>
    <col min="15" max="15" width="10.7109375" style="14" customWidth="1"/>
    <col min="16" max="16" width="15.85546875" style="14" customWidth="1"/>
    <col min="17" max="17" width="30.28515625" style="14" customWidth="1"/>
    <col min="18" max="18" width="13.5703125" style="14" customWidth="1"/>
    <col min="19" max="19" width="10.7109375" style="14" customWidth="1"/>
    <col min="20" max="20" width="10.5703125" style="14" customWidth="1"/>
    <col min="21" max="22" width="10.7109375" style="14" customWidth="1"/>
    <col min="23" max="23" width="19.28515625" style="14" customWidth="1"/>
    <col min="24" max="24" width="10.7109375" style="14" customWidth="1"/>
    <col min="25" max="31" width="9.140625" style="14" customWidth="1"/>
    <col min="32" max="32" width="20.42578125" style="14" bestFit="1" customWidth="1"/>
    <col min="33" max="33" width="21.28515625" style="14" customWidth="1"/>
    <col min="34" max="16384" width="9.140625" style="14"/>
  </cols>
  <sheetData>
    <row r="1" spans="1:57" ht="27" customHeight="1" x14ac:dyDescent="0.25">
      <c r="E1" s="5" t="s">
        <v>9</v>
      </c>
      <c r="F1" s="164" t="str">
        <f>IF(('Contract Roll-up'!F1)="","",'Contract Roll-up'!F1)</f>
        <v/>
      </c>
      <c r="G1" s="165"/>
      <c r="H1" s="166"/>
    </row>
    <row r="2" spans="1:57" ht="27" customHeight="1" x14ac:dyDescent="0.25">
      <c r="E2" s="5" t="s">
        <v>10</v>
      </c>
      <c r="F2" s="164" t="str">
        <f>IF(('Contract Roll-up'!F2)="","",'Contract Roll-up'!F2)</f>
        <v/>
      </c>
      <c r="G2" s="165"/>
      <c r="H2" s="166"/>
    </row>
    <row r="3" spans="1:57" ht="27" customHeight="1" x14ac:dyDescent="0.25">
      <c r="E3" s="5" t="s">
        <v>11</v>
      </c>
      <c r="F3" s="164" t="str">
        <f>IF(('Contract Roll-up'!F3)="","",'Contract Roll-up'!F3)</f>
        <v/>
      </c>
      <c r="G3" s="165"/>
      <c r="H3" s="166"/>
      <c r="J3" s="9"/>
      <c r="K3" s="10" t="s">
        <v>41</v>
      </c>
    </row>
    <row r="4" spans="1:57" s="4" customFormat="1" ht="27" customHeight="1" x14ac:dyDescent="0.25">
      <c r="C4" s="11" t="s">
        <v>8</v>
      </c>
      <c r="D4" s="72" t="str">
        <f>IF(('Contract Roll-up'!D4)="","",'Contract Roll-up'!D4)</f>
        <v/>
      </c>
      <c r="E4" s="5" t="s">
        <v>52</v>
      </c>
      <c r="F4" s="102"/>
      <c r="G4" s="103"/>
      <c r="H4" s="104"/>
      <c r="L4" s="6"/>
      <c r="N4" s="6"/>
      <c r="R4" s="6"/>
      <c r="AA4" s="4">
        <v>4</v>
      </c>
      <c r="AF4" s="12" t="s">
        <v>0</v>
      </c>
      <c r="AG4" s="8" t="s">
        <v>1</v>
      </c>
    </row>
    <row r="5" spans="1:57" s="4" customFormat="1" ht="27" customHeight="1" x14ac:dyDescent="0.25">
      <c r="A5" s="13"/>
      <c r="C5" s="135" t="s">
        <v>29</v>
      </c>
      <c r="D5" s="136"/>
      <c r="E5" s="136"/>
      <c r="F5" s="136"/>
      <c r="G5" s="150"/>
      <c r="H5" s="150"/>
      <c r="L5" s="6"/>
      <c r="N5" s="6"/>
      <c r="R5" s="6"/>
      <c r="AA5" s="4">
        <v>5</v>
      </c>
    </row>
    <row r="6" spans="1:57" ht="21.95" customHeight="1" x14ac:dyDescent="0.25">
      <c r="A6" s="132" t="s">
        <v>30</v>
      </c>
      <c r="B6" s="133"/>
      <c r="C6" s="133"/>
      <c r="D6" s="134"/>
      <c r="E6" s="129" t="str">
        <f>IF('Contract Roll-up'!D3="HUB","Work Authorization HUB Status","Work Authorization DBE Status")</f>
        <v>Work Authorization DBE Status</v>
      </c>
      <c r="F6" s="130"/>
      <c r="G6" s="130"/>
      <c r="H6" s="131"/>
      <c r="J6" s="4"/>
      <c r="K6" s="15"/>
      <c r="L6" s="15"/>
      <c r="M6" s="15"/>
      <c r="N6" s="15"/>
      <c r="O6" s="15"/>
      <c r="P6" s="15"/>
      <c r="Q6" s="15"/>
      <c r="R6" s="15"/>
      <c r="S6" s="15"/>
      <c r="T6" s="15"/>
      <c r="U6" s="15"/>
      <c r="V6" s="15"/>
    </row>
    <row r="7" spans="1:57" s="4" customFormat="1" ht="19.5" customHeight="1" x14ac:dyDescent="0.25">
      <c r="A7" s="114" t="s">
        <v>31</v>
      </c>
      <c r="B7" s="115"/>
      <c r="C7" s="151">
        <v>10</v>
      </c>
      <c r="D7" s="152"/>
      <c r="E7" s="126" t="s">
        <v>35</v>
      </c>
      <c r="F7" s="127"/>
      <c r="G7" s="127"/>
      <c r="H7" s="128"/>
      <c r="L7" s="6"/>
      <c r="N7" s="6"/>
      <c r="R7" s="6"/>
      <c r="AA7" s="4" t="s">
        <v>2</v>
      </c>
    </row>
    <row r="8" spans="1:57" s="4" customFormat="1" ht="20.25" customHeight="1" x14ac:dyDescent="0.25">
      <c r="A8" s="110" t="s">
        <v>32</v>
      </c>
      <c r="B8" s="111"/>
      <c r="C8" s="99"/>
      <c r="D8" s="101"/>
      <c r="E8" s="167" t="str">
        <f>IF('Contract Roll-up'!D3="HUB","Total HUB Amount 
       Committed","Total DBE Amount 
       Committed")</f>
        <v>Total DBE Amount 
       Committed</v>
      </c>
      <c r="F8" s="169" t="str">
        <f>IF(D26=0,"",D26)</f>
        <v/>
      </c>
      <c r="G8" s="170"/>
      <c r="H8" s="171"/>
      <c r="L8" s="6"/>
      <c r="N8" s="6"/>
      <c r="R8" s="6"/>
      <c r="AA8" s="4" t="s">
        <v>3</v>
      </c>
    </row>
    <row r="9" spans="1:57" s="4" customFormat="1" ht="20.100000000000001" customHeight="1" x14ac:dyDescent="0.25">
      <c r="A9" s="110" t="s">
        <v>33</v>
      </c>
      <c r="B9" s="111"/>
      <c r="C9" s="116"/>
      <c r="D9" s="117"/>
      <c r="E9" s="168"/>
      <c r="F9" s="172"/>
      <c r="G9" s="173"/>
      <c r="H9" s="174"/>
      <c r="L9" s="6"/>
      <c r="N9" s="6"/>
      <c r="R9" s="6"/>
      <c r="AA9" s="4" t="s">
        <v>4</v>
      </c>
    </row>
    <row r="10" spans="1:57" s="4" customFormat="1" ht="30" customHeight="1" x14ac:dyDescent="0.25">
      <c r="A10" s="125" t="s">
        <v>34</v>
      </c>
      <c r="B10" s="125"/>
      <c r="C10" s="97">
        <f>B68</f>
        <v>0</v>
      </c>
      <c r="D10" s="98"/>
      <c r="E10" s="16" t="str">
        <f>IF('Contract Roll-up'!D3="HUB","HUB % Committed 
        to Date","DBE % Committed 
        to Date")</f>
        <v>DBE % Committed 
        to Date</v>
      </c>
      <c r="F10" s="149" t="str">
        <f>IF(C9="","",D26/C11)</f>
        <v/>
      </c>
      <c r="G10" s="149"/>
      <c r="H10" s="149"/>
      <c r="L10" s="6"/>
      <c r="N10" s="6"/>
      <c r="R10" s="6"/>
      <c r="AA10" s="4" t="s">
        <v>5</v>
      </c>
    </row>
    <row r="11" spans="1:57" s="4" customFormat="1" ht="19.5" customHeight="1" x14ac:dyDescent="0.2">
      <c r="A11" s="96" t="s">
        <v>51</v>
      </c>
      <c r="B11" s="96"/>
      <c r="C11" s="97">
        <f>C9+C10</f>
        <v>0</v>
      </c>
      <c r="D11" s="98"/>
      <c r="E11" s="16" t="str">
        <f>IF('Contract Roll-up'!D3="HUB","HUB % Paid to Date","DBE % Paid to Date")</f>
        <v>DBE % Paid to Date</v>
      </c>
      <c r="F11" s="149" t="str">
        <f>IF(C9="","",G26/C11)</f>
        <v/>
      </c>
      <c r="G11" s="149"/>
      <c r="H11" s="149"/>
      <c r="I11" s="17"/>
      <c r="J11" s="18"/>
      <c r="K11" s="18"/>
      <c r="L11" s="19"/>
      <c r="M11" s="18"/>
      <c r="N11" s="19"/>
      <c r="O11" s="18"/>
      <c r="P11" s="18"/>
      <c r="Q11" s="18"/>
      <c r="R11" s="19"/>
      <c r="S11" s="18"/>
      <c r="T11" s="18"/>
      <c r="U11" s="18"/>
      <c r="V11" s="18"/>
      <c r="W11" s="18"/>
      <c r="X11" s="18"/>
      <c r="Y11" s="18"/>
      <c r="Z11" s="18"/>
      <c r="AA11" s="18"/>
      <c r="AB11" s="18"/>
      <c r="AC11" s="18"/>
      <c r="AD11" s="18"/>
      <c r="AE11" s="18"/>
      <c r="AF11" s="18"/>
      <c r="AG11" s="18"/>
      <c r="AH11" s="18"/>
      <c r="AI11" s="18"/>
      <c r="AJ11" s="18"/>
      <c r="AK11" s="18"/>
    </row>
    <row r="12" spans="1:57" s="20" customFormat="1" ht="21.95" customHeight="1" thickBot="1" x14ac:dyDescent="0.3">
      <c r="A12" s="132" t="s">
        <v>36</v>
      </c>
      <c r="B12" s="133"/>
      <c r="C12" s="133"/>
      <c r="D12" s="133"/>
      <c r="E12" s="133"/>
      <c r="F12" s="133"/>
      <c r="G12" s="133"/>
      <c r="H12" s="134"/>
      <c r="L12" s="21"/>
      <c r="N12" s="21"/>
      <c r="R12" s="21"/>
      <c r="AF12" s="153"/>
      <c r="AG12" s="154"/>
    </row>
    <row r="13" spans="1:57" s="4" customFormat="1" ht="63" customHeight="1" thickBot="1" x14ac:dyDescent="0.3">
      <c r="A13" s="22" t="s">
        <v>6</v>
      </c>
      <c r="B13" s="137" t="str">
        <f>'Contract Roll-up'!B13</f>
        <v>Subproviders Name: DBE only 
(Enter Alphabetically)</v>
      </c>
      <c r="C13" s="138"/>
      <c r="D13" s="22" t="s">
        <v>38</v>
      </c>
      <c r="E13" s="22" t="s">
        <v>21</v>
      </c>
      <c r="F13" s="22" t="s">
        <v>13</v>
      </c>
      <c r="G13" s="22" t="s">
        <v>22</v>
      </c>
      <c r="H13" s="22" t="s">
        <v>12</v>
      </c>
      <c r="J13" s="23"/>
      <c r="K13" s="24"/>
      <c r="L13" s="25"/>
      <c r="M13" s="24"/>
      <c r="N13" s="24"/>
      <c r="O13" s="24"/>
      <c r="P13" s="24"/>
      <c r="Q13" s="23"/>
      <c r="R13" s="26"/>
      <c r="S13" s="24"/>
      <c r="T13" s="24"/>
      <c r="U13" s="24"/>
      <c r="V13" s="24"/>
      <c r="W13" s="24"/>
      <c r="X13" s="24"/>
      <c r="AF13" s="27"/>
      <c r="AG13" s="28"/>
    </row>
    <row r="14" spans="1:57" s="4" customFormat="1" ht="20.100000000000001" customHeight="1" x14ac:dyDescent="0.25">
      <c r="A14" s="29">
        <v>1</v>
      </c>
      <c r="B14" s="107" t="str">
        <f>IF(('Contract Roll-up'!B14)="","",'Contract Roll-up'!B14)</f>
        <v/>
      </c>
      <c r="C14" s="109"/>
      <c r="D14" s="3"/>
      <c r="E14" s="3"/>
      <c r="F14" s="3"/>
      <c r="G14" s="49">
        <f>E14+F14</f>
        <v>0</v>
      </c>
      <c r="H14" s="31" t="str">
        <f t="shared" ref="H14:H26" si="0">IF(G14="","",IF(G14=0,"",G14/D14))</f>
        <v/>
      </c>
      <c r="I14" s="32"/>
      <c r="J14" s="33"/>
      <c r="K14" s="33"/>
      <c r="L14" s="34"/>
      <c r="M14" s="33"/>
      <c r="N14" s="33"/>
      <c r="O14" s="32"/>
      <c r="P14" s="33"/>
      <c r="R14" s="6"/>
      <c r="S14" s="33"/>
      <c r="T14" s="32"/>
      <c r="U14" s="33"/>
      <c r="V14" s="33"/>
      <c r="W14" s="32"/>
      <c r="X14" s="32"/>
      <c r="Y14" s="32"/>
      <c r="Z14" s="32"/>
      <c r="AA14" s="32"/>
      <c r="AB14" s="32"/>
      <c r="AC14" s="32"/>
      <c r="AD14" s="32"/>
      <c r="AE14" s="32"/>
      <c r="AF14" s="35"/>
      <c r="AG14" s="36"/>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row>
    <row r="15" spans="1:57" s="4" customFormat="1" ht="20.100000000000001" customHeight="1" x14ac:dyDescent="0.25">
      <c r="A15" s="29">
        <v>2</v>
      </c>
      <c r="B15" s="107" t="str">
        <f>IF(('Contract Roll-up'!B15)="","",'Contract Roll-up'!B15)</f>
        <v/>
      </c>
      <c r="C15" s="109"/>
      <c r="D15" s="3"/>
      <c r="E15" s="3"/>
      <c r="F15" s="3"/>
      <c r="G15" s="49">
        <f t="shared" ref="G15:G25" si="1">E15+F15</f>
        <v>0</v>
      </c>
      <c r="H15" s="31" t="str">
        <f t="shared" si="0"/>
        <v/>
      </c>
      <c r="I15" s="32"/>
      <c r="J15" s="33"/>
      <c r="K15" s="33"/>
      <c r="L15" s="34"/>
      <c r="M15" s="33"/>
      <c r="N15" s="33"/>
      <c r="O15" s="32"/>
      <c r="P15" s="33"/>
      <c r="R15" s="6"/>
      <c r="S15" s="33"/>
      <c r="T15" s="32"/>
      <c r="U15" s="33"/>
      <c r="V15" s="33"/>
      <c r="W15" s="32"/>
      <c r="X15" s="32"/>
      <c r="Y15" s="32"/>
      <c r="Z15" s="32"/>
      <c r="AA15" s="32"/>
      <c r="AB15" s="32"/>
      <c r="AC15" s="32"/>
      <c r="AD15" s="32"/>
      <c r="AE15" s="32"/>
      <c r="AF15" s="37"/>
      <c r="AG15" s="38"/>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row>
    <row r="16" spans="1:57" s="4" customFormat="1" ht="20.100000000000001" customHeight="1" x14ac:dyDescent="0.25">
      <c r="A16" s="29">
        <v>3</v>
      </c>
      <c r="B16" s="107" t="str">
        <f>IF(('Contract Roll-up'!B16)="","",'Contract Roll-up'!B16)</f>
        <v/>
      </c>
      <c r="C16" s="109"/>
      <c r="D16" s="3"/>
      <c r="E16" s="3"/>
      <c r="F16" s="3"/>
      <c r="G16" s="49">
        <f t="shared" si="1"/>
        <v>0</v>
      </c>
      <c r="H16" s="31" t="str">
        <f t="shared" si="0"/>
        <v/>
      </c>
      <c r="I16" s="32"/>
      <c r="J16" s="33"/>
      <c r="K16" s="33"/>
      <c r="L16" s="34"/>
      <c r="M16" s="33"/>
      <c r="N16" s="33"/>
      <c r="O16" s="32"/>
      <c r="P16" s="33"/>
      <c r="R16" s="6"/>
      <c r="S16" s="33"/>
      <c r="T16" s="32"/>
      <c r="U16" s="33"/>
      <c r="V16" s="33"/>
      <c r="W16" s="32"/>
      <c r="X16" s="32"/>
      <c r="Y16" s="32"/>
      <c r="Z16" s="32"/>
      <c r="AA16" s="32"/>
      <c r="AB16" s="32"/>
      <c r="AC16" s="32"/>
      <c r="AD16" s="32"/>
      <c r="AE16" s="32"/>
      <c r="AF16" s="37"/>
      <c r="AG16" s="38"/>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row>
    <row r="17" spans="1:57" s="4" customFormat="1" ht="20.100000000000001" customHeight="1" x14ac:dyDescent="0.25">
      <c r="A17" s="29">
        <v>4</v>
      </c>
      <c r="B17" s="107" t="str">
        <f>IF(('Contract Roll-up'!B17)="","",'Contract Roll-up'!B17)</f>
        <v/>
      </c>
      <c r="C17" s="109"/>
      <c r="D17" s="3"/>
      <c r="E17" s="3"/>
      <c r="F17" s="3"/>
      <c r="G17" s="49">
        <f t="shared" si="1"/>
        <v>0</v>
      </c>
      <c r="H17" s="31" t="str">
        <f t="shared" si="0"/>
        <v/>
      </c>
      <c r="I17" s="32"/>
      <c r="J17" s="33"/>
      <c r="K17" s="33"/>
      <c r="L17" s="34"/>
      <c r="M17" s="33"/>
      <c r="N17" s="33"/>
      <c r="O17" s="32"/>
      <c r="P17" s="33"/>
      <c r="R17" s="6"/>
      <c r="S17" s="33"/>
      <c r="T17" s="32"/>
      <c r="U17" s="33"/>
      <c r="V17" s="33"/>
      <c r="W17" s="32"/>
      <c r="X17" s="32"/>
      <c r="Y17" s="32"/>
      <c r="Z17" s="32"/>
      <c r="AA17" s="32"/>
      <c r="AB17" s="32"/>
      <c r="AC17" s="32"/>
      <c r="AD17" s="32"/>
      <c r="AE17" s="32"/>
      <c r="AF17" s="37"/>
      <c r="AG17" s="38"/>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row>
    <row r="18" spans="1:57" s="4" customFormat="1" ht="20.100000000000001" customHeight="1" x14ac:dyDescent="0.25">
      <c r="A18" s="29">
        <v>5</v>
      </c>
      <c r="B18" s="107" t="str">
        <f>IF(('Contract Roll-up'!B18)="","",'Contract Roll-up'!B18)</f>
        <v/>
      </c>
      <c r="C18" s="109"/>
      <c r="D18" s="3"/>
      <c r="E18" s="3"/>
      <c r="F18" s="3"/>
      <c r="G18" s="49">
        <f t="shared" si="1"/>
        <v>0</v>
      </c>
      <c r="H18" s="31" t="str">
        <f t="shared" si="0"/>
        <v/>
      </c>
      <c r="I18" s="32"/>
      <c r="J18" s="33"/>
      <c r="K18" s="33"/>
      <c r="L18" s="34"/>
      <c r="M18" s="33"/>
      <c r="N18" s="33"/>
      <c r="O18" s="32"/>
      <c r="P18" s="33"/>
      <c r="R18" s="6"/>
      <c r="S18" s="33"/>
      <c r="T18" s="32"/>
      <c r="U18" s="33"/>
      <c r="V18" s="33"/>
      <c r="W18" s="32"/>
      <c r="X18" s="32"/>
      <c r="Y18" s="32"/>
      <c r="Z18" s="32"/>
      <c r="AA18" s="32"/>
      <c r="AB18" s="32"/>
      <c r="AC18" s="32"/>
      <c r="AD18" s="32"/>
      <c r="AE18" s="32"/>
      <c r="AF18" s="37"/>
      <c r="AG18" s="38"/>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row>
    <row r="19" spans="1:57" s="4" customFormat="1" ht="20.100000000000001" customHeight="1" x14ac:dyDescent="0.25">
      <c r="A19" s="29">
        <v>6</v>
      </c>
      <c r="B19" s="107" t="str">
        <f>IF(('Contract Roll-up'!B19)="","",'Contract Roll-up'!B19)</f>
        <v/>
      </c>
      <c r="C19" s="109"/>
      <c r="D19" s="3"/>
      <c r="E19" s="3"/>
      <c r="F19" s="3"/>
      <c r="G19" s="49">
        <f t="shared" si="1"/>
        <v>0</v>
      </c>
      <c r="H19" s="31" t="str">
        <f t="shared" si="0"/>
        <v/>
      </c>
      <c r="I19" s="32"/>
      <c r="J19" s="33"/>
      <c r="K19" s="33"/>
      <c r="L19" s="34"/>
      <c r="M19" s="33"/>
      <c r="N19" s="33"/>
      <c r="O19" s="32"/>
      <c r="P19" s="33"/>
      <c r="R19" s="6"/>
      <c r="S19" s="33"/>
      <c r="T19" s="32"/>
      <c r="U19" s="33"/>
      <c r="V19" s="33"/>
      <c r="W19" s="32"/>
      <c r="X19" s="32"/>
      <c r="Y19" s="32"/>
      <c r="Z19" s="32"/>
      <c r="AA19" s="32"/>
      <c r="AB19" s="32"/>
      <c r="AC19" s="32"/>
      <c r="AD19" s="32"/>
      <c r="AE19" s="32"/>
      <c r="AF19" s="37"/>
      <c r="AG19" s="38"/>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row>
    <row r="20" spans="1:57" s="4" customFormat="1" ht="20.100000000000001" customHeight="1" x14ac:dyDescent="0.25">
      <c r="A20" s="29">
        <v>7</v>
      </c>
      <c r="B20" s="107" t="str">
        <f>IF(('Contract Roll-up'!B20)="","",'Contract Roll-up'!B20)</f>
        <v/>
      </c>
      <c r="C20" s="109"/>
      <c r="D20" s="3"/>
      <c r="E20" s="3"/>
      <c r="F20" s="3"/>
      <c r="G20" s="49">
        <f t="shared" si="1"/>
        <v>0</v>
      </c>
      <c r="H20" s="31" t="str">
        <f t="shared" si="0"/>
        <v/>
      </c>
      <c r="I20" s="32"/>
      <c r="J20" s="33"/>
      <c r="K20" s="33"/>
      <c r="L20" s="34"/>
      <c r="M20" s="33"/>
      <c r="N20" s="33"/>
      <c r="O20" s="32"/>
      <c r="P20" s="33"/>
      <c r="R20" s="6"/>
      <c r="S20" s="33"/>
      <c r="T20" s="32"/>
      <c r="U20" s="33"/>
      <c r="V20" s="33"/>
      <c r="W20" s="32"/>
      <c r="X20" s="32"/>
      <c r="Y20" s="32"/>
      <c r="Z20" s="32"/>
      <c r="AA20" s="32"/>
      <c r="AB20" s="32"/>
      <c r="AC20" s="32"/>
      <c r="AD20" s="32"/>
      <c r="AE20" s="32"/>
      <c r="AF20" s="37"/>
      <c r="AG20" s="38"/>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row>
    <row r="21" spans="1:57" s="4" customFormat="1" ht="20.100000000000001" customHeight="1" x14ac:dyDescent="0.25">
      <c r="A21" s="29">
        <v>8</v>
      </c>
      <c r="B21" s="107" t="str">
        <f>IF(('Contract Roll-up'!B21)="","",'Contract Roll-up'!B21)</f>
        <v/>
      </c>
      <c r="C21" s="109"/>
      <c r="D21" s="3"/>
      <c r="E21" s="3"/>
      <c r="F21" s="3"/>
      <c r="G21" s="49">
        <f t="shared" si="1"/>
        <v>0</v>
      </c>
      <c r="H21" s="31" t="str">
        <f t="shared" si="0"/>
        <v/>
      </c>
      <c r="I21" s="32"/>
      <c r="J21" s="33"/>
      <c r="K21" s="33"/>
      <c r="L21" s="34"/>
      <c r="M21" s="33"/>
      <c r="N21" s="33"/>
      <c r="O21" s="32"/>
      <c r="P21" s="33"/>
      <c r="R21" s="6"/>
      <c r="S21" s="33"/>
      <c r="T21" s="32"/>
      <c r="U21" s="33"/>
      <c r="V21" s="33"/>
      <c r="W21" s="32"/>
      <c r="X21" s="32"/>
      <c r="Y21" s="32"/>
      <c r="Z21" s="32"/>
      <c r="AA21" s="32"/>
      <c r="AB21" s="32"/>
      <c r="AC21" s="32"/>
      <c r="AD21" s="32"/>
      <c r="AE21" s="32"/>
      <c r="AF21" s="37"/>
      <c r="AG21" s="38"/>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row>
    <row r="22" spans="1:57" s="4" customFormat="1" ht="20.100000000000001" customHeight="1" x14ac:dyDescent="0.25">
      <c r="A22" s="29">
        <v>9</v>
      </c>
      <c r="B22" s="107" t="str">
        <f>IF(('Contract Roll-up'!B22)="","",'Contract Roll-up'!B22)</f>
        <v/>
      </c>
      <c r="C22" s="109"/>
      <c r="D22" s="3"/>
      <c r="E22" s="3"/>
      <c r="F22" s="3"/>
      <c r="G22" s="49">
        <f t="shared" si="1"/>
        <v>0</v>
      </c>
      <c r="H22" s="31" t="str">
        <f t="shared" si="0"/>
        <v/>
      </c>
      <c r="I22" s="32"/>
      <c r="J22" s="33"/>
      <c r="K22" s="33"/>
      <c r="L22" s="34"/>
      <c r="M22" s="33"/>
      <c r="N22" s="33"/>
      <c r="O22" s="32"/>
      <c r="P22" s="33"/>
      <c r="R22" s="6"/>
      <c r="S22" s="33"/>
      <c r="T22" s="32"/>
      <c r="U22" s="33"/>
      <c r="V22" s="33"/>
      <c r="W22" s="32"/>
      <c r="X22" s="32"/>
      <c r="Y22" s="32"/>
      <c r="Z22" s="32"/>
      <c r="AA22" s="32"/>
      <c r="AB22" s="32"/>
      <c r="AC22" s="32"/>
      <c r="AD22" s="32"/>
      <c r="AE22" s="32"/>
      <c r="AF22" s="37"/>
      <c r="AG22" s="38"/>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row>
    <row r="23" spans="1:57" s="4" customFormat="1" ht="20.100000000000001" customHeight="1" x14ac:dyDescent="0.25">
      <c r="A23" s="29">
        <v>10</v>
      </c>
      <c r="B23" s="107" t="str">
        <f>IF(('Contract Roll-up'!B23)="","",'Contract Roll-up'!B23)</f>
        <v/>
      </c>
      <c r="C23" s="109"/>
      <c r="D23" s="3"/>
      <c r="E23" s="3"/>
      <c r="F23" s="3"/>
      <c r="G23" s="49">
        <f t="shared" si="1"/>
        <v>0</v>
      </c>
      <c r="H23" s="31" t="str">
        <f t="shared" si="0"/>
        <v/>
      </c>
      <c r="I23" s="32"/>
      <c r="J23" s="33"/>
      <c r="K23" s="33"/>
      <c r="L23" s="34"/>
      <c r="M23" s="33"/>
      <c r="N23" s="33"/>
      <c r="O23" s="32"/>
      <c r="P23" s="33"/>
      <c r="R23" s="6"/>
      <c r="S23" s="33"/>
      <c r="T23" s="32"/>
      <c r="U23" s="33"/>
      <c r="V23" s="33"/>
      <c r="W23" s="32"/>
      <c r="X23" s="32"/>
      <c r="Y23" s="32"/>
      <c r="Z23" s="32"/>
      <c r="AA23" s="32"/>
      <c r="AB23" s="32"/>
      <c r="AC23" s="32"/>
      <c r="AD23" s="32"/>
      <c r="AE23" s="32"/>
      <c r="AF23" s="37"/>
      <c r="AG23" s="38"/>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row>
    <row r="24" spans="1:57" s="4" customFormat="1" ht="20.100000000000001" customHeight="1" x14ac:dyDescent="0.25">
      <c r="A24" s="29">
        <v>11</v>
      </c>
      <c r="B24" s="107" t="str">
        <f>IF(('Contract Roll-up'!B24)="","",'Contract Roll-up'!B24)</f>
        <v/>
      </c>
      <c r="C24" s="109"/>
      <c r="D24" s="3"/>
      <c r="E24" s="3"/>
      <c r="F24" s="3"/>
      <c r="G24" s="49">
        <f t="shared" si="1"/>
        <v>0</v>
      </c>
      <c r="H24" s="31" t="str">
        <f t="shared" si="0"/>
        <v/>
      </c>
      <c r="I24" s="32"/>
      <c r="J24" s="33"/>
      <c r="K24" s="33"/>
      <c r="L24" s="34"/>
      <c r="M24" s="33"/>
      <c r="N24" s="33"/>
      <c r="O24" s="32"/>
      <c r="P24" s="33"/>
      <c r="R24" s="6"/>
      <c r="S24" s="33"/>
      <c r="T24" s="32"/>
      <c r="U24" s="33"/>
      <c r="V24" s="33"/>
      <c r="W24" s="32"/>
      <c r="X24" s="32"/>
      <c r="Y24" s="32"/>
      <c r="Z24" s="32"/>
      <c r="AA24" s="32"/>
      <c r="AB24" s="32"/>
      <c r="AC24" s="32"/>
      <c r="AD24" s="32"/>
      <c r="AE24" s="32"/>
      <c r="AF24" s="37"/>
      <c r="AG24" s="38"/>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row>
    <row r="25" spans="1:57" s="4" customFormat="1" ht="20.100000000000001" customHeight="1" x14ac:dyDescent="0.25">
      <c r="A25" s="29">
        <v>12</v>
      </c>
      <c r="B25" s="107" t="str">
        <f>IF(('Contract Roll-up'!B25)="","",'Contract Roll-up'!B25)</f>
        <v/>
      </c>
      <c r="C25" s="109"/>
      <c r="D25" s="3"/>
      <c r="E25" s="3"/>
      <c r="F25" s="3"/>
      <c r="G25" s="49">
        <f t="shared" si="1"/>
        <v>0</v>
      </c>
      <c r="H25" s="31" t="str">
        <f t="shared" si="0"/>
        <v/>
      </c>
      <c r="I25" s="32"/>
      <c r="J25" s="33"/>
      <c r="K25" s="33"/>
      <c r="L25" s="34"/>
      <c r="M25" s="33"/>
      <c r="N25" s="33"/>
      <c r="O25" s="32"/>
      <c r="P25" s="33"/>
      <c r="R25" s="6"/>
      <c r="S25" s="33"/>
      <c r="T25" s="32"/>
      <c r="U25" s="33"/>
      <c r="V25" s="33"/>
      <c r="W25" s="32"/>
      <c r="X25" s="32"/>
      <c r="Y25" s="32"/>
      <c r="Z25" s="32"/>
      <c r="AA25" s="32"/>
      <c r="AB25" s="32"/>
      <c r="AC25" s="32"/>
      <c r="AD25" s="32"/>
      <c r="AE25" s="32"/>
      <c r="AF25" s="39"/>
      <c r="AG25" s="40"/>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row>
    <row r="26" spans="1:57" s="4" customFormat="1" ht="20.100000000000001" customHeight="1" x14ac:dyDescent="0.25">
      <c r="A26" s="29"/>
      <c r="B26" s="87" t="str">
        <f>'Contract Roll-up'!B26</f>
        <v>Subproviders Subtotal (DBE only)</v>
      </c>
      <c r="C26" s="88"/>
      <c r="D26" s="30">
        <f>SUM(D14:D25)</f>
        <v>0</v>
      </c>
      <c r="E26" s="30">
        <f t="shared" ref="E26:G26" si="2">SUM(E14:E25)</f>
        <v>0</v>
      </c>
      <c r="F26" s="30">
        <f t="shared" si="2"/>
        <v>0</v>
      </c>
      <c r="G26" s="30">
        <f t="shared" si="2"/>
        <v>0</v>
      </c>
      <c r="H26" s="31" t="str">
        <f t="shared" si="0"/>
        <v/>
      </c>
      <c r="I26" s="32"/>
      <c r="J26" s="33"/>
      <c r="K26" s="33"/>
      <c r="L26" s="34"/>
      <c r="M26" s="33"/>
      <c r="N26" s="33"/>
      <c r="O26" s="32"/>
      <c r="P26" s="33"/>
      <c r="R26" s="6"/>
      <c r="S26" s="33"/>
      <c r="T26" s="32"/>
      <c r="U26" s="33"/>
      <c r="V26" s="33"/>
      <c r="W26" s="32"/>
      <c r="X26" s="32"/>
      <c r="Y26" s="32"/>
      <c r="Z26" s="32"/>
      <c r="AA26" s="32"/>
      <c r="AB26" s="32"/>
      <c r="AC26" s="32"/>
      <c r="AD26" s="32"/>
      <c r="AE26" s="32"/>
      <c r="AF26" s="37"/>
      <c r="AG26" s="38"/>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row>
    <row r="27" spans="1:57" s="4" customFormat="1" ht="3.95" customHeight="1" x14ac:dyDescent="0.25">
      <c r="A27" s="139" t="s">
        <v>67</v>
      </c>
      <c r="B27" s="140"/>
      <c r="C27" s="140"/>
      <c r="D27" s="140"/>
      <c r="E27" s="140"/>
      <c r="F27" s="140"/>
      <c r="G27" s="140"/>
      <c r="H27" s="141"/>
      <c r="I27" s="32"/>
      <c r="J27" s="33"/>
      <c r="K27" s="33"/>
      <c r="L27" s="34"/>
      <c r="M27" s="33"/>
      <c r="N27" s="33"/>
      <c r="O27" s="32"/>
      <c r="P27" s="33"/>
      <c r="R27" s="6"/>
      <c r="S27" s="33"/>
      <c r="T27" s="32"/>
      <c r="U27" s="33"/>
      <c r="V27" s="33"/>
      <c r="W27" s="32"/>
      <c r="X27" s="32"/>
      <c r="Y27" s="32"/>
      <c r="Z27" s="32"/>
      <c r="AA27" s="32"/>
      <c r="AB27" s="32"/>
      <c r="AC27" s="32"/>
      <c r="AD27" s="32"/>
      <c r="AE27" s="32"/>
      <c r="AF27" s="39"/>
      <c r="AG27" s="40"/>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row>
    <row r="28" spans="1:57" s="4" customFormat="1" ht="63" customHeight="1" x14ac:dyDescent="0.25">
      <c r="A28" s="22" t="s">
        <v>6</v>
      </c>
      <c r="B28" s="137" t="str">
        <f>'Contract Roll-up'!B28</f>
        <v>Subproviders Name: non-DBE only 
(Enter Alphabetically)</v>
      </c>
      <c r="C28" s="138"/>
      <c r="D28" s="22" t="s">
        <v>14</v>
      </c>
      <c r="E28" s="22" t="s">
        <v>21</v>
      </c>
      <c r="F28" s="22" t="s">
        <v>13</v>
      </c>
      <c r="G28" s="22" t="s">
        <v>22</v>
      </c>
      <c r="H28" s="22" t="s">
        <v>12</v>
      </c>
      <c r="I28" s="32"/>
      <c r="J28" s="33"/>
      <c r="K28" s="33"/>
      <c r="L28" s="34"/>
      <c r="M28" s="33"/>
      <c r="N28" s="33"/>
      <c r="O28" s="32"/>
      <c r="P28" s="33"/>
      <c r="R28" s="6"/>
      <c r="S28" s="33"/>
      <c r="T28" s="32"/>
      <c r="U28" s="33"/>
      <c r="V28" s="33"/>
      <c r="W28" s="32"/>
      <c r="X28" s="32"/>
      <c r="Y28" s="32"/>
      <c r="Z28" s="32"/>
      <c r="AA28" s="32"/>
      <c r="AB28" s="32"/>
      <c r="AC28" s="32"/>
      <c r="AD28" s="32"/>
      <c r="AE28" s="32"/>
      <c r="AF28" s="37"/>
      <c r="AG28" s="38"/>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row>
    <row r="29" spans="1:57" s="4" customFormat="1" ht="20.100000000000001" customHeight="1" x14ac:dyDescent="0.25">
      <c r="A29" s="29">
        <v>1</v>
      </c>
      <c r="B29" s="107" t="str">
        <f>IF(('Contract Roll-up'!B29)="","",'Contract Roll-up'!B29)</f>
        <v/>
      </c>
      <c r="C29" s="109"/>
      <c r="D29" s="3"/>
      <c r="E29" s="3"/>
      <c r="F29" s="3"/>
      <c r="G29" s="49">
        <f>E29+F29</f>
        <v>0</v>
      </c>
      <c r="H29" s="31" t="str">
        <f t="shared" ref="H29:H41" si="3">IF(G29="","",IF(G29=0,"",G29/D29))</f>
        <v/>
      </c>
      <c r="I29" s="32"/>
      <c r="J29" s="33"/>
      <c r="K29" s="33"/>
      <c r="L29" s="34"/>
      <c r="M29" s="33"/>
      <c r="N29" s="33"/>
      <c r="O29" s="32"/>
      <c r="P29" s="33"/>
      <c r="R29" s="6"/>
      <c r="S29" s="33"/>
      <c r="T29" s="32"/>
      <c r="U29" s="33"/>
      <c r="V29" s="33"/>
      <c r="W29" s="32"/>
      <c r="X29" s="32"/>
      <c r="Y29" s="32"/>
      <c r="Z29" s="32"/>
      <c r="AA29" s="32"/>
      <c r="AB29" s="32"/>
      <c r="AC29" s="32"/>
      <c r="AD29" s="32"/>
      <c r="AE29" s="32"/>
      <c r="AF29" s="37"/>
      <c r="AG29" s="38"/>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row>
    <row r="30" spans="1:57" s="4" customFormat="1" ht="20.100000000000001" customHeight="1" x14ac:dyDescent="0.25">
      <c r="A30" s="29">
        <v>2</v>
      </c>
      <c r="B30" s="107" t="str">
        <f>IF(('Contract Roll-up'!B30)="","",'Contract Roll-up'!B30)</f>
        <v/>
      </c>
      <c r="C30" s="109"/>
      <c r="D30" s="3"/>
      <c r="E30" s="3"/>
      <c r="F30" s="3"/>
      <c r="G30" s="49">
        <f t="shared" ref="G30:G40" si="4">E30+F30</f>
        <v>0</v>
      </c>
      <c r="H30" s="31" t="str">
        <f t="shared" si="3"/>
        <v/>
      </c>
      <c r="I30" s="32"/>
      <c r="J30" s="33"/>
      <c r="K30" s="33"/>
      <c r="L30" s="34"/>
      <c r="M30" s="33"/>
      <c r="N30" s="33"/>
      <c r="O30" s="32"/>
      <c r="P30" s="33"/>
      <c r="R30" s="6"/>
      <c r="S30" s="33"/>
      <c r="T30" s="32"/>
      <c r="U30" s="33"/>
      <c r="V30" s="33"/>
      <c r="W30" s="32"/>
      <c r="X30" s="32"/>
      <c r="Y30" s="32"/>
      <c r="Z30" s="32"/>
      <c r="AA30" s="32"/>
      <c r="AB30" s="32"/>
      <c r="AC30" s="32"/>
      <c r="AD30" s="32"/>
      <c r="AE30" s="32"/>
      <c r="AF30" s="37"/>
      <c r="AG30" s="38"/>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row>
    <row r="31" spans="1:57" s="4" customFormat="1" ht="20.100000000000001" customHeight="1" x14ac:dyDescent="0.25">
      <c r="A31" s="29">
        <v>3</v>
      </c>
      <c r="B31" s="107" t="str">
        <f>IF(('Contract Roll-up'!B31)="","",'Contract Roll-up'!B31)</f>
        <v/>
      </c>
      <c r="C31" s="109"/>
      <c r="D31" s="3"/>
      <c r="E31" s="3"/>
      <c r="F31" s="3"/>
      <c r="G31" s="49">
        <f t="shared" si="4"/>
        <v>0</v>
      </c>
      <c r="H31" s="31" t="str">
        <f t="shared" si="3"/>
        <v/>
      </c>
      <c r="I31" s="32"/>
      <c r="J31" s="33"/>
      <c r="K31" s="33"/>
      <c r="L31" s="34"/>
      <c r="M31" s="33"/>
      <c r="N31" s="33"/>
      <c r="O31" s="32"/>
      <c r="P31" s="33"/>
      <c r="R31" s="6"/>
      <c r="S31" s="33"/>
      <c r="T31" s="32"/>
      <c r="U31" s="33"/>
      <c r="V31" s="33"/>
      <c r="W31" s="32"/>
      <c r="X31" s="32"/>
      <c r="Y31" s="32"/>
      <c r="Z31" s="32"/>
      <c r="AA31" s="32"/>
      <c r="AB31" s="32"/>
      <c r="AC31" s="32"/>
      <c r="AD31" s="32"/>
      <c r="AE31" s="32"/>
      <c r="AF31" s="37"/>
      <c r="AG31" s="38"/>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row>
    <row r="32" spans="1:57" s="4" customFormat="1" ht="20.100000000000001" customHeight="1" x14ac:dyDescent="0.25">
      <c r="A32" s="29">
        <v>4</v>
      </c>
      <c r="B32" s="107" t="str">
        <f>IF(('Contract Roll-up'!B32)="","",'Contract Roll-up'!B32)</f>
        <v/>
      </c>
      <c r="C32" s="109"/>
      <c r="D32" s="3"/>
      <c r="E32" s="3"/>
      <c r="F32" s="3"/>
      <c r="G32" s="49">
        <f t="shared" si="4"/>
        <v>0</v>
      </c>
      <c r="H32" s="31" t="str">
        <f t="shared" si="3"/>
        <v/>
      </c>
      <c r="I32" s="32"/>
      <c r="J32" s="33"/>
      <c r="K32" s="33"/>
      <c r="L32" s="34"/>
      <c r="M32" s="33"/>
      <c r="N32" s="33"/>
      <c r="O32" s="32"/>
      <c r="P32" s="33"/>
      <c r="R32" s="6"/>
      <c r="S32" s="33"/>
      <c r="T32" s="32"/>
      <c r="U32" s="33"/>
      <c r="V32" s="33"/>
      <c r="W32" s="32"/>
      <c r="X32" s="32"/>
      <c r="Y32" s="32"/>
      <c r="Z32" s="32"/>
      <c r="AA32" s="32"/>
      <c r="AB32" s="32"/>
      <c r="AC32" s="32"/>
      <c r="AD32" s="32"/>
      <c r="AE32" s="32"/>
      <c r="AF32" s="37"/>
      <c r="AG32" s="38"/>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row>
    <row r="33" spans="1:57" s="4" customFormat="1" ht="20.100000000000001" customHeight="1" x14ac:dyDescent="0.25">
      <c r="A33" s="29">
        <v>5</v>
      </c>
      <c r="B33" s="107" t="str">
        <f>IF(('Contract Roll-up'!B33)="","",'Contract Roll-up'!B33)</f>
        <v/>
      </c>
      <c r="C33" s="109"/>
      <c r="D33" s="3"/>
      <c r="E33" s="3"/>
      <c r="F33" s="3"/>
      <c r="G33" s="49">
        <f t="shared" si="4"/>
        <v>0</v>
      </c>
      <c r="H33" s="31" t="str">
        <f t="shared" si="3"/>
        <v/>
      </c>
      <c r="I33" s="32"/>
      <c r="J33" s="33"/>
      <c r="K33" s="33"/>
      <c r="L33" s="34"/>
      <c r="M33" s="33"/>
      <c r="N33" s="33"/>
      <c r="O33" s="32"/>
      <c r="P33" s="33"/>
      <c r="R33" s="6"/>
      <c r="S33" s="33"/>
      <c r="T33" s="32"/>
      <c r="U33" s="33"/>
      <c r="V33" s="33"/>
      <c r="W33" s="32"/>
      <c r="X33" s="32"/>
      <c r="Y33" s="32"/>
      <c r="Z33" s="32"/>
      <c r="AA33" s="32"/>
      <c r="AB33" s="32"/>
      <c r="AC33" s="32"/>
      <c r="AD33" s="32"/>
      <c r="AE33" s="32"/>
      <c r="AF33" s="37"/>
      <c r="AG33" s="38"/>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row>
    <row r="34" spans="1:57" s="4" customFormat="1" ht="20.100000000000001" customHeight="1" x14ac:dyDescent="0.25">
      <c r="A34" s="29">
        <v>6</v>
      </c>
      <c r="B34" s="107" t="str">
        <f>IF(('Contract Roll-up'!B34)="","",'Contract Roll-up'!B34)</f>
        <v/>
      </c>
      <c r="C34" s="109"/>
      <c r="D34" s="3"/>
      <c r="E34" s="3"/>
      <c r="F34" s="3"/>
      <c r="G34" s="49">
        <f t="shared" si="4"/>
        <v>0</v>
      </c>
      <c r="H34" s="31" t="str">
        <f t="shared" si="3"/>
        <v/>
      </c>
      <c r="I34" s="32"/>
      <c r="J34" s="33"/>
      <c r="K34" s="33"/>
      <c r="L34" s="34"/>
      <c r="M34" s="33"/>
      <c r="N34" s="33"/>
      <c r="O34" s="32"/>
      <c r="P34" s="33"/>
      <c r="R34" s="6"/>
      <c r="S34" s="33"/>
      <c r="T34" s="32"/>
      <c r="U34" s="33"/>
      <c r="V34" s="33"/>
      <c r="W34" s="32"/>
      <c r="X34" s="32"/>
      <c r="Y34" s="32"/>
      <c r="Z34" s="32"/>
      <c r="AA34" s="32"/>
      <c r="AB34" s="32"/>
      <c r="AC34" s="32"/>
      <c r="AD34" s="32"/>
      <c r="AE34" s="32"/>
      <c r="AF34" s="37"/>
      <c r="AG34" s="38"/>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row>
    <row r="35" spans="1:57" s="4" customFormat="1" ht="20.100000000000001" customHeight="1" x14ac:dyDescent="0.25">
      <c r="A35" s="29">
        <v>7</v>
      </c>
      <c r="B35" s="107" t="str">
        <f>IF(('Contract Roll-up'!B35)="","",'Contract Roll-up'!B35)</f>
        <v/>
      </c>
      <c r="C35" s="109"/>
      <c r="D35" s="3"/>
      <c r="E35" s="3"/>
      <c r="F35" s="3"/>
      <c r="G35" s="49">
        <f t="shared" si="4"/>
        <v>0</v>
      </c>
      <c r="H35" s="31" t="str">
        <f t="shared" si="3"/>
        <v/>
      </c>
      <c r="I35" s="32"/>
      <c r="J35" s="33"/>
      <c r="K35" s="33"/>
      <c r="L35" s="34"/>
      <c r="M35" s="33"/>
      <c r="N35" s="33"/>
      <c r="O35" s="32"/>
      <c r="P35" s="33"/>
      <c r="R35" s="6"/>
      <c r="S35" s="33"/>
      <c r="T35" s="32"/>
      <c r="U35" s="33"/>
      <c r="V35" s="33"/>
      <c r="W35" s="32"/>
      <c r="X35" s="32"/>
      <c r="Y35" s="32"/>
      <c r="Z35" s="32"/>
      <c r="AA35" s="32"/>
      <c r="AB35" s="32"/>
      <c r="AC35" s="32"/>
      <c r="AD35" s="32"/>
      <c r="AE35" s="32"/>
      <c r="AF35" s="37"/>
      <c r="AG35" s="38"/>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row>
    <row r="36" spans="1:57" s="4" customFormat="1" ht="20.100000000000001" customHeight="1" x14ac:dyDescent="0.25">
      <c r="A36" s="29">
        <v>8</v>
      </c>
      <c r="B36" s="107" t="str">
        <f>IF(('Contract Roll-up'!B36)="","",'Contract Roll-up'!B36)</f>
        <v/>
      </c>
      <c r="C36" s="109"/>
      <c r="D36" s="3"/>
      <c r="E36" s="3"/>
      <c r="F36" s="3"/>
      <c r="G36" s="49">
        <f t="shared" si="4"/>
        <v>0</v>
      </c>
      <c r="H36" s="31" t="str">
        <f t="shared" si="3"/>
        <v/>
      </c>
      <c r="I36" s="32"/>
      <c r="J36" s="33"/>
      <c r="K36" s="33"/>
      <c r="L36" s="34"/>
      <c r="M36" s="33"/>
      <c r="N36" s="33"/>
      <c r="O36" s="32"/>
      <c r="P36" s="33"/>
      <c r="R36" s="6"/>
      <c r="S36" s="33"/>
      <c r="T36" s="32"/>
      <c r="U36" s="33"/>
      <c r="V36" s="33"/>
      <c r="W36" s="32"/>
      <c r="X36" s="32"/>
      <c r="Y36" s="32"/>
      <c r="Z36" s="32"/>
      <c r="AA36" s="32"/>
      <c r="AB36" s="32"/>
      <c r="AC36" s="32"/>
      <c r="AD36" s="32"/>
      <c r="AE36" s="32"/>
      <c r="AF36" s="37"/>
      <c r="AG36" s="38"/>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row>
    <row r="37" spans="1:57" s="4" customFormat="1" ht="20.100000000000001" customHeight="1" x14ac:dyDescent="0.25">
      <c r="A37" s="29">
        <v>9</v>
      </c>
      <c r="B37" s="107" t="str">
        <f>IF(('Contract Roll-up'!B37)="","",'Contract Roll-up'!B37)</f>
        <v/>
      </c>
      <c r="C37" s="109"/>
      <c r="D37" s="3"/>
      <c r="E37" s="3"/>
      <c r="F37" s="3"/>
      <c r="G37" s="49">
        <f t="shared" si="4"/>
        <v>0</v>
      </c>
      <c r="H37" s="31" t="str">
        <f t="shared" si="3"/>
        <v/>
      </c>
      <c r="I37" s="32"/>
      <c r="J37" s="33"/>
      <c r="K37" s="33"/>
      <c r="L37" s="34"/>
      <c r="M37" s="33"/>
      <c r="N37" s="33"/>
      <c r="O37" s="32"/>
      <c r="P37" s="33"/>
      <c r="R37" s="6"/>
      <c r="S37" s="33"/>
      <c r="T37" s="32"/>
      <c r="U37" s="33"/>
      <c r="V37" s="33"/>
      <c r="W37" s="32"/>
      <c r="X37" s="32"/>
      <c r="Y37" s="32"/>
      <c r="Z37" s="32"/>
      <c r="AA37" s="32"/>
      <c r="AB37" s="32"/>
      <c r="AC37" s="32"/>
      <c r="AD37" s="32"/>
      <c r="AE37" s="32"/>
      <c r="AF37" s="37"/>
      <c r="AG37" s="38"/>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row>
    <row r="38" spans="1:57" s="4" customFormat="1" ht="20.100000000000001" customHeight="1" x14ac:dyDescent="0.25">
      <c r="A38" s="29">
        <v>10</v>
      </c>
      <c r="B38" s="107" t="str">
        <f>IF(('Contract Roll-up'!B38)="","",'Contract Roll-up'!B38)</f>
        <v/>
      </c>
      <c r="C38" s="109"/>
      <c r="D38" s="3"/>
      <c r="E38" s="3"/>
      <c r="F38" s="3"/>
      <c r="G38" s="49">
        <f t="shared" si="4"/>
        <v>0</v>
      </c>
      <c r="H38" s="31" t="str">
        <f t="shared" si="3"/>
        <v/>
      </c>
      <c r="I38" s="32"/>
      <c r="J38" s="33"/>
      <c r="K38" s="33"/>
      <c r="L38" s="34"/>
      <c r="M38" s="33"/>
      <c r="N38" s="33"/>
      <c r="O38" s="32"/>
      <c r="P38" s="33"/>
      <c r="R38" s="6"/>
      <c r="S38" s="33"/>
      <c r="T38" s="32"/>
      <c r="U38" s="33"/>
      <c r="V38" s="33"/>
      <c r="W38" s="32"/>
      <c r="X38" s="32"/>
      <c r="Y38" s="32"/>
      <c r="Z38" s="32"/>
      <c r="AA38" s="32"/>
      <c r="AB38" s="32"/>
      <c r="AC38" s="32"/>
      <c r="AD38" s="32"/>
      <c r="AE38" s="32"/>
      <c r="AF38" s="37"/>
      <c r="AG38" s="38"/>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row>
    <row r="39" spans="1:57" s="4" customFormat="1" ht="20.100000000000001" customHeight="1" x14ac:dyDescent="0.25">
      <c r="A39" s="29">
        <v>11</v>
      </c>
      <c r="B39" s="107" t="str">
        <f>IF(('Contract Roll-up'!B39)="","",'Contract Roll-up'!B39)</f>
        <v/>
      </c>
      <c r="C39" s="109"/>
      <c r="D39" s="3"/>
      <c r="E39" s="3"/>
      <c r="F39" s="3"/>
      <c r="G39" s="49">
        <f t="shared" si="4"/>
        <v>0</v>
      </c>
      <c r="H39" s="31" t="str">
        <f t="shared" si="3"/>
        <v/>
      </c>
      <c r="I39" s="32"/>
      <c r="J39" s="33"/>
      <c r="K39" s="33"/>
      <c r="L39" s="34"/>
      <c r="M39" s="33"/>
      <c r="N39" s="33"/>
      <c r="O39" s="32"/>
      <c r="P39" s="33"/>
      <c r="R39" s="6"/>
      <c r="S39" s="33"/>
      <c r="T39" s="32"/>
      <c r="U39" s="33"/>
      <c r="V39" s="33"/>
      <c r="W39" s="32"/>
      <c r="X39" s="32"/>
      <c r="Y39" s="32"/>
      <c r="Z39" s="32"/>
      <c r="AA39" s="32"/>
      <c r="AB39" s="32"/>
      <c r="AC39" s="32"/>
      <c r="AD39" s="32"/>
      <c r="AE39" s="32"/>
      <c r="AF39" s="37"/>
      <c r="AG39" s="38"/>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row>
    <row r="40" spans="1:57" s="4" customFormat="1" ht="20.100000000000001" customHeight="1" x14ac:dyDescent="0.25">
      <c r="A40" s="29">
        <v>12</v>
      </c>
      <c r="B40" s="107" t="str">
        <f>IF(('Contract Roll-up'!B40)="","",'Contract Roll-up'!B40)</f>
        <v/>
      </c>
      <c r="C40" s="109"/>
      <c r="D40" s="3"/>
      <c r="E40" s="3"/>
      <c r="F40" s="3"/>
      <c r="G40" s="49">
        <f t="shared" si="4"/>
        <v>0</v>
      </c>
      <c r="H40" s="31" t="str">
        <f t="shared" si="3"/>
        <v/>
      </c>
      <c r="I40" s="32"/>
      <c r="J40" s="33"/>
      <c r="K40" s="33"/>
      <c r="L40" s="34"/>
      <c r="M40" s="33"/>
      <c r="N40" s="33"/>
      <c r="O40" s="32"/>
      <c r="P40" s="33"/>
      <c r="R40" s="6"/>
      <c r="S40" s="33"/>
      <c r="T40" s="32"/>
      <c r="U40" s="33"/>
      <c r="V40" s="33"/>
      <c r="W40" s="32"/>
      <c r="X40" s="32"/>
      <c r="Y40" s="32"/>
      <c r="Z40" s="32"/>
      <c r="AA40" s="32"/>
      <c r="AB40" s="32"/>
      <c r="AC40" s="32"/>
      <c r="AD40" s="32"/>
      <c r="AE40" s="32"/>
      <c r="AF40" s="37"/>
      <c r="AG40" s="38"/>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row>
    <row r="41" spans="1:57" s="4" customFormat="1" ht="20.100000000000001" customHeight="1" x14ac:dyDescent="0.25">
      <c r="A41" s="29"/>
      <c r="B41" s="87" t="str">
        <f>'Contract Roll-up'!B41</f>
        <v>Subproviders Subtotal (non-DBE only)</v>
      </c>
      <c r="C41" s="88"/>
      <c r="D41" s="56">
        <f>SUM(D29:D40)</f>
        <v>0</v>
      </c>
      <c r="E41" s="56">
        <f t="shared" ref="E41:G41" si="5">SUM(E29:E40)</f>
        <v>0</v>
      </c>
      <c r="F41" s="56">
        <f t="shared" si="5"/>
        <v>0</v>
      </c>
      <c r="G41" s="56">
        <f t="shared" si="5"/>
        <v>0</v>
      </c>
      <c r="H41" s="31" t="str">
        <f t="shared" si="3"/>
        <v/>
      </c>
      <c r="I41" s="32"/>
      <c r="J41" s="33"/>
      <c r="K41" s="33"/>
      <c r="L41" s="34"/>
      <c r="M41" s="33"/>
      <c r="N41" s="33"/>
      <c r="O41" s="32"/>
      <c r="P41" s="33"/>
      <c r="R41" s="6"/>
      <c r="S41" s="33"/>
      <c r="T41" s="32"/>
      <c r="U41" s="33"/>
      <c r="V41" s="33"/>
      <c r="W41" s="32"/>
      <c r="X41" s="32"/>
      <c r="Y41" s="32"/>
      <c r="Z41" s="32"/>
      <c r="AA41" s="32"/>
      <c r="AB41" s="32"/>
      <c r="AC41" s="32"/>
      <c r="AD41" s="32"/>
      <c r="AE41" s="32"/>
      <c r="AF41" s="37"/>
      <c r="AG41" s="38"/>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row>
    <row r="42" spans="1:57" s="4" customFormat="1" ht="3.95" customHeight="1" x14ac:dyDescent="0.25">
      <c r="A42" s="41"/>
      <c r="B42" s="42"/>
      <c r="C42" s="42"/>
      <c r="D42" s="57"/>
      <c r="E42" s="57"/>
      <c r="F42" s="57"/>
      <c r="G42" s="57"/>
      <c r="H42" s="43"/>
      <c r="I42" s="32"/>
      <c r="J42" s="33"/>
      <c r="K42" s="33"/>
      <c r="L42" s="34"/>
      <c r="M42" s="33"/>
      <c r="N42" s="33"/>
      <c r="O42" s="32"/>
      <c r="P42" s="33"/>
      <c r="R42" s="6"/>
      <c r="S42" s="33"/>
      <c r="T42" s="32"/>
      <c r="U42" s="33"/>
      <c r="V42" s="33"/>
      <c r="W42" s="32"/>
      <c r="X42" s="32"/>
      <c r="Y42" s="32"/>
      <c r="Z42" s="32"/>
      <c r="AA42" s="32"/>
      <c r="AB42" s="32"/>
      <c r="AC42" s="32"/>
      <c r="AD42" s="32"/>
      <c r="AE42" s="32"/>
      <c r="AF42" s="37"/>
      <c r="AG42" s="38"/>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row>
    <row r="43" spans="1:57" s="4" customFormat="1" ht="20.100000000000001" customHeight="1" x14ac:dyDescent="0.25">
      <c r="A43" s="89" t="s">
        <v>42</v>
      </c>
      <c r="B43" s="90"/>
      <c r="C43" s="91"/>
      <c r="D43" s="30">
        <f>D26+D41</f>
        <v>0</v>
      </c>
      <c r="E43" s="30">
        <f t="shared" ref="E43:G43" si="6">E26+E41</f>
        <v>0</v>
      </c>
      <c r="F43" s="30">
        <f t="shared" si="6"/>
        <v>0</v>
      </c>
      <c r="G43" s="30">
        <f t="shared" si="6"/>
        <v>0</v>
      </c>
      <c r="H43" s="31" t="str">
        <f>IF(G43="","",IF(G43=0,"",G43/D43))</f>
        <v/>
      </c>
      <c r="I43" s="32"/>
      <c r="J43" s="33"/>
      <c r="K43" s="33"/>
      <c r="L43" s="34"/>
      <c r="M43" s="33"/>
      <c r="N43" s="33"/>
      <c r="O43" s="32"/>
      <c r="P43" s="33"/>
      <c r="R43" s="6"/>
      <c r="S43" s="33"/>
      <c r="T43" s="32"/>
      <c r="U43" s="33"/>
      <c r="V43" s="33"/>
      <c r="W43" s="32"/>
      <c r="X43" s="32"/>
      <c r="Y43" s="32"/>
      <c r="Z43" s="32"/>
      <c r="AA43" s="32"/>
      <c r="AB43" s="32"/>
      <c r="AC43" s="32"/>
      <c r="AD43" s="32"/>
      <c r="AE43" s="32"/>
      <c r="AF43" s="37"/>
      <c r="AG43" s="38"/>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row>
    <row r="44" spans="1:57" s="4" customFormat="1" ht="25.9" customHeight="1" x14ac:dyDescent="0.25">
      <c r="A44" s="44"/>
      <c r="B44" s="45"/>
      <c r="C44" s="45"/>
      <c r="D44" s="46"/>
      <c r="E44" s="47"/>
      <c r="F44" s="45"/>
      <c r="G44" s="45"/>
      <c r="H44" s="45"/>
      <c r="L44" s="6"/>
      <c r="N44" s="6"/>
      <c r="R44" s="6"/>
    </row>
    <row r="45" spans="1:57" s="4" customFormat="1" ht="24.6" customHeight="1" x14ac:dyDescent="0.25">
      <c r="A45" s="93" t="s">
        <v>40</v>
      </c>
      <c r="B45" s="93"/>
      <c r="C45" s="93"/>
      <c r="D45" s="93"/>
      <c r="E45" s="157"/>
      <c r="F45" s="157"/>
      <c r="G45" s="157"/>
      <c r="H45" s="157"/>
      <c r="L45" s="6"/>
      <c r="N45" s="6"/>
      <c r="R45" s="6"/>
    </row>
    <row r="46" spans="1:57" s="4" customFormat="1" ht="36.950000000000003" customHeight="1" x14ac:dyDescent="0.25">
      <c r="A46" s="48" t="s">
        <v>68</v>
      </c>
      <c r="B46" s="48" t="s">
        <v>7</v>
      </c>
      <c r="C46" s="120" t="s">
        <v>25</v>
      </c>
      <c r="D46" s="120"/>
      <c r="E46" s="58"/>
      <c r="F46" s="158"/>
      <c r="G46" s="158"/>
      <c r="H46" s="158"/>
      <c r="L46" s="6"/>
      <c r="N46" s="6"/>
      <c r="R46" s="6"/>
    </row>
    <row r="47" spans="1:57" s="4" customFormat="1" ht="20.100000000000001" customHeight="1" x14ac:dyDescent="0.25">
      <c r="A47" s="29">
        <v>1</v>
      </c>
      <c r="B47" s="2"/>
      <c r="C47" s="155"/>
      <c r="D47" s="155"/>
      <c r="E47" s="59"/>
      <c r="F47" s="156"/>
      <c r="G47" s="156"/>
      <c r="H47" s="156"/>
      <c r="L47" s="6"/>
      <c r="N47" s="6"/>
      <c r="R47" s="6"/>
    </row>
    <row r="48" spans="1:57" s="4" customFormat="1" ht="20.100000000000001" customHeight="1" x14ac:dyDescent="0.25">
      <c r="A48" s="29">
        <v>2</v>
      </c>
      <c r="B48" s="2"/>
      <c r="C48" s="155"/>
      <c r="D48" s="155"/>
      <c r="E48" s="59"/>
      <c r="F48" s="156"/>
      <c r="G48" s="156"/>
      <c r="H48" s="156"/>
      <c r="L48" s="6"/>
      <c r="N48" s="6"/>
      <c r="R48" s="6"/>
    </row>
    <row r="49" spans="1:18" s="4" customFormat="1" ht="20.100000000000001" customHeight="1" x14ac:dyDescent="0.25">
      <c r="A49" s="29">
        <v>3</v>
      </c>
      <c r="B49" s="2"/>
      <c r="C49" s="155"/>
      <c r="D49" s="155"/>
      <c r="E49" s="59"/>
      <c r="F49" s="156"/>
      <c r="G49" s="156"/>
      <c r="H49" s="156"/>
      <c r="L49" s="6"/>
      <c r="N49" s="6"/>
      <c r="R49" s="6"/>
    </row>
    <row r="50" spans="1:18" s="4" customFormat="1" ht="20.100000000000001" customHeight="1" x14ac:dyDescent="0.25">
      <c r="A50" s="29">
        <v>4</v>
      </c>
      <c r="B50" s="2"/>
      <c r="C50" s="155"/>
      <c r="D50" s="155"/>
      <c r="E50" s="59"/>
      <c r="F50" s="156"/>
      <c r="G50" s="156"/>
      <c r="H50" s="156"/>
      <c r="L50" s="6"/>
      <c r="N50" s="6"/>
      <c r="R50" s="6"/>
    </row>
    <row r="51" spans="1:18" s="4" customFormat="1" ht="20.100000000000001" customHeight="1" x14ac:dyDescent="0.25">
      <c r="A51" s="29">
        <v>5</v>
      </c>
      <c r="B51" s="2"/>
      <c r="C51" s="155"/>
      <c r="D51" s="155"/>
      <c r="E51" s="59"/>
      <c r="F51" s="156"/>
      <c r="G51" s="156"/>
      <c r="H51" s="156"/>
      <c r="L51" s="6"/>
      <c r="N51" s="6"/>
      <c r="R51" s="6"/>
    </row>
    <row r="52" spans="1:18" s="4" customFormat="1" ht="20.100000000000001" customHeight="1" x14ac:dyDescent="0.25">
      <c r="A52" s="29">
        <v>6</v>
      </c>
      <c r="B52" s="2"/>
      <c r="C52" s="155"/>
      <c r="D52" s="155"/>
      <c r="E52" s="59"/>
      <c r="F52" s="156"/>
      <c r="G52" s="156"/>
      <c r="H52" s="156"/>
      <c r="L52" s="6"/>
      <c r="N52" s="6"/>
      <c r="R52" s="6"/>
    </row>
    <row r="53" spans="1:18" s="4" customFormat="1" ht="20.100000000000001" customHeight="1" x14ac:dyDescent="0.25">
      <c r="A53" s="29">
        <v>7</v>
      </c>
      <c r="B53" s="2"/>
      <c r="C53" s="155"/>
      <c r="D53" s="155"/>
      <c r="E53" s="59"/>
      <c r="F53" s="156"/>
      <c r="G53" s="156"/>
      <c r="H53" s="156"/>
      <c r="L53" s="6"/>
      <c r="N53" s="6"/>
      <c r="R53" s="6"/>
    </row>
    <row r="54" spans="1:18" s="4" customFormat="1" ht="20.100000000000001" customHeight="1" x14ac:dyDescent="0.25">
      <c r="A54" s="29">
        <v>8</v>
      </c>
      <c r="B54" s="2"/>
      <c r="C54" s="155"/>
      <c r="D54" s="155"/>
      <c r="E54" s="59"/>
      <c r="F54" s="156"/>
      <c r="G54" s="156"/>
      <c r="H54" s="156"/>
      <c r="L54" s="6"/>
      <c r="N54" s="6"/>
      <c r="R54" s="6"/>
    </row>
    <row r="55" spans="1:18" s="4" customFormat="1" ht="20.100000000000001" customHeight="1" x14ac:dyDescent="0.25">
      <c r="A55" s="29">
        <v>9</v>
      </c>
      <c r="B55" s="2"/>
      <c r="C55" s="155"/>
      <c r="D55" s="155"/>
      <c r="E55" s="59"/>
      <c r="F55" s="156"/>
      <c r="G55" s="156"/>
      <c r="H55" s="156"/>
      <c r="L55" s="6"/>
      <c r="N55" s="6"/>
      <c r="R55" s="6"/>
    </row>
    <row r="56" spans="1:18" s="4" customFormat="1" ht="20.100000000000001" customHeight="1" x14ac:dyDescent="0.25">
      <c r="A56" s="29">
        <v>10</v>
      </c>
      <c r="B56" s="2"/>
      <c r="C56" s="155"/>
      <c r="D56" s="155"/>
      <c r="E56" s="59"/>
      <c r="F56" s="156"/>
      <c r="G56" s="156"/>
      <c r="H56" s="156"/>
      <c r="L56" s="6"/>
      <c r="N56" s="6"/>
      <c r="R56" s="6"/>
    </row>
    <row r="57" spans="1:18" s="4" customFormat="1" ht="20.100000000000001" customHeight="1" x14ac:dyDescent="0.25">
      <c r="A57" s="29">
        <v>11</v>
      </c>
      <c r="B57" s="2"/>
      <c r="C57" s="155"/>
      <c r="D57" s="155"/>
      <c r="E57" s="59"/>
      <c r="F57" s="156"/>
      <c r="G57" s="156"/>
      <c r="H57" s="156"/>
      <c r="L57" s="6"/>
      <c r="N57" s="6"/>
      <c r="R57" s="6"/>
    </row>
    <row r="58" spans="1:18" s="4" customFormat="1" ht="20.100000000000001" customHeight="1" x14ac:dyDescent="0.25">
      <c r="A58" s="29">
        <v>12</v>
      </c>
      <c r="B58" s="2"/>
      <c r="C58" s="155"/>
      <c r="D58" s="155"/>
      <c r="E58" s="59"/>
      <c r="F58" s="156"/>
      <c r="G58" s="156"/>
      <c r="H58" s="156"/>
      <c r="L58" s="6"/>
      <c r="N58" s="6"/>
      <c r="R58" s="6"/>
    </row>
    <row r="59" spans="1:18" s="4" customFormat="1" ht="20.100000000000001" customHeight="1" x14ac:dyDescent="0.25">
      <c r="A59" s="29">
        <v>13</v>
      </c>
      <c r="B59" s="2"/>
      <c r="C59" s="155"/>
      <c r="D59" s="155"/>
      <c r="E59" s="59"/>
      <c r="F59" s="156"/>
      <c r="G59" s="156"/>
      <c r="H59" s="156"/>
      <c r="L59" s="6"/>
      <c r="N59" s="6"/>
      <c r="R59" s="6"/>
    </row>
    <row r="60" spans="1:18" s="4" customFormat="1" ht="20.100000000000001" customHeight="1" x14ac:dyDescent="0.25">
      <c r="A60" s="29">
        <v>14</v>
      </c>
      <c r="B60" s="2"/>
      <c r="C60" s="155"/>
      <c r="D60" s="155"/>
      <c r="E60" s="59"/>
      <c r="F60" s="156"/>
      <c r="G60" s="156"/>
      <c r="H60" s="156"/>
      <c r="L60" s="6"/>
      <c r="N60" s="6"/>
      <c r="R60" s="6"/>
    </row>
    <row r="61" spans="1:18" s="4" customFormat="1" ht="20.100000000000001" customHeight="1" x14ac:dyDescent="0.25">
      <c r="A61" s="29">
        <v>15</v>
      </c>
      <c r="B61" s="2"/>
      <c r="C61" s="155"/>
      <c r="D61" s="155"/>
      <c r="E61" s="59"/>
      <c r="F61" s="156"/>
      <c r="G61" s="156"/>
      <c r="H61" s="156"/>
      <c r="L61" s="6"/>
      <c r="N61" s="6"/>
      <c r="R61" s="6"/>
    </row>
    <row r="62" spans="1:18" s="4" customFormat="1" ht="20.100000000000001" customHeight="1" x14ac:dyDescent="0.25">
      <c r="A62" s="29">
        <v>16</v>
      </c>
      <c r="B62" s="2"/>
      <c r="C62" s="155"/>
      <c r="D62" s="155"/>
      <c r="E62" s="59"/>
      <c r="F62" s="156"/>
      <c r="G62" s="156"/>
      <c r="H62" s="156"/>
      <c r="L62" s="6"/>
      <c r="N62" s="6"/>
      <c r="R62" s="6"/>
    </row>
    <row r="63" spans="1:18" s="4" customFormat="1" ht="20.100000000000001" customHeight="1" x14ac:dyDescent="0.25">
      <c r="A63" s="29">
        <v>17</v>
      </c>
      <c r="B63" s="2"/>
      <c r="C63" s="155"/>
      <c r="D63" s="155"/>
      <c r="E63" s="59"/>
      <c r="F63" s="156"/>
      <c r="G63" s="156"/>
      <c r="H63" s="156"/>
      <c r="L63" s="6"/>
      <c r="N63" s="6"/>
      <c r="R63" s="6"/>
    </row>
    <row r="64" spans="1:18" s="4" customFormat="1" ht="20.100000000000001" customHeight="1" x14ac:dyDescent="0.25">
      <c r="A64" s="29">
        <v>18</v>
      </c>
      <c r="B64" s="2"/>
      <c r="C64" s="155"/>
      <c r="D64" s="155"/>
      <c r="E64" s="59"/>
      <c r="F64" s="156"/>
      <c r="G64" s="156"/>
      <c r="H64" s="156"/>
      <c r="L64" s="6"/>
      <c r="N64" s="6"/>
      <c r="R64" s="6"/>
    </row>
    <row r="65" spans="1:18" s="4" customFormat="1" ht="20.100000000000001" customHeight="1" x14ac:dyDescent="0.25">
      <c r="A65" s="29">
        <v>19</v>
      </c>
      <c r="B65" s="2"/>
      <c r="C65" s="155"/>
      <c r="D65" s="155"/>
      <c r="E65" s="59"/>
      <c r="F65" s="156"/>
      <c r="G65" s="156"/>
      <c r="H65" s="156"/>
      <c r="L65" s="6"/>
      <c r="N65" s="6"/>
      <c r="R65" s="6"/>
    </row>
    <row r="66" spans="1:18" s="4" customFormat="1" ht="20.100000000000001" customHeight="1" x14ac:dyDescent="0.25">
      <c r="A66" s="29">
        <v>20</v>
      </c>
      <c r="B66" s="2"/>
      <c r="C66" s="155"/>
      <c r="D66" s="155"/>
      <c r="E66" s="59"/>
      <c r="F66" s="160"/>
      <c r="G66" s="160"/>
      <c r="H66" s="160"/>
      <c r="L66" s="6"/>
      <c r="N66" s="6"/>
      <c r="R66" s="6"/>
    </row>
    <row r="67" spans="1:18" s="4" customFormat="1" ht="3.95" customHeight="1" x14ac:dyDescent="0.25">
      <c r="A67" s="161"/>
      <c r="B67" s="162"/>
      <c r="C67" s="162"/>
      <c r="D67" s="163"/>
      <c r="E67" s="60"/>
      <c r="F67" s="60"/>
      <c r="G67" s="60"/>
      <c r="H67" s="61"/>
      <c r="L67" s="6"/>
      <c r="N67" s="6"/>
      <c r="R67" s="6"/>
    </row>
    <row r="68" spans="1:18" s="4" customFormat="1" ht="20.100000000000001" customHeight="1" x14ac:dyDescent="0.25">
      <c r="A68" s="52" t="s">
        <v>28</v>
      </c>
      <c r="B68" s="53">
        <f>SUM(B47:B66)</f>
        <v>0</v>
      </c>
      <c r="C68" s="159"/>
      <c r="D68" s="159"/>
      <c r="E68" s="62"/>
      <c r="L68" s="6"/>
      <c r="N68" s="6"/>
      <c r="R68" s="6"/>
    </row>
    <row r="69" spans="1:18" s="4" customFormat="1" ht="20.100000000000001" customHeight="1" x14ac:dyDescent="0.25">
      <c r="A69" s="44"/>
      <c r="B69" s="44"/>
      <c r="C69" s="44"/>
      <c r="D69" s="44"/>
      <c r="E69" s="44"/>
      <c r="F69" s="44"/>
      <c r="G69" s="44"/>
      <c r="H69" s="44"/>
      <c r="L69" s="6"/>
      <c r="N69" s="6"/>
      <c r="R69" s="6"/>
    </row>
    <row r="70" spans="1:18" s="4" customFormat="1" ht="15" x14ac:dyDescent="0.25">
      <c r="A70" s="54"/>
      <c r="L70" s="6"/>
      <c r="N70" s="6"/>
      <c r="R70" s="6"/>
    </row>
    <row r="71" spans="1:18" s="4" customFormat="1" ht="15.75" x14ac:dyDescent="0.25">
      <c r="A71" s="23"/>
      <c r="H71" s="50"/>
      <c r="L71" s="6"/>
      <c r="N71" s="6"/>
      <c r="R71" s="6"/>
    </row>
    <row r="72" spans="1:18" s="4" customFormat="1" ht="15.75" x14ac:dyDescent="0.25">
      <c r="A72" s="55"/>
      <c r="H72" s="51"/>
      <c r="L72" s="6"/>
      <c r="N72" s="6"/>
      <c r="R72" s="6"/>
    </row>
    <row r="73" spans="1:18" s="4" customFormat="1" ht="15" x14ac:dyDescent="0.25">
      <c r="L73" s="6"/>
      <c r="N73" s="6"/>
      <c r="R73" s="6"/>
    </row>
    <row r="74" spans="1:18" s="4" customFormat="1" ht="15" x14ac:dyDescent="0.25">
      <c r="L74" s="6"/>
      <c r="N74" s="6"/>
      <c r="R74" s="6"/>
    </row>
    <row r="75" spans="1:18" s="4" customFormat="1" ht="15" x14ac:dyDescent="0.25">
      <c r="L75" s="6"/>
      <c r="N75" s="6"/>
      <c r="R75" s="6"/>
    </row>
    <row r="76" spans="1:18" s="4" customFormat="1" ht="15" x14ac:dyDescent="0.25">
      <c r="L76" s="6"/>
      <c r="N76" s="6"/>
      <c r="R76" s="6"/>
    </row>
    <row r="77" spans="1:18" s="4" customFormat="1" ht="15" x14ac:dyDescent="0.25">
      <c r="L77" s="6"/>
      <c r="N77" s="6"/>
      <c r="R77" s="6"/>
    </row>
    <row r="78" spans="1:18" s="4" customFormat="1" ht="15" x14ac:dyDescent="0.25">
      <c r="L78" s="6"/>
      <c r="N78" s="6"/>
      <c r="R78" s="6"/>
    </row>
    <row r="79" spans="1:18" s="4" customFormat="1" ht="15" x14ac:dyDescent="0.25">
      <c r="L79" s="6"/>
      <c r="N79" s="6"/>
      <c r="R79" s="6"/>
    </row>
    <row r="80" spans="1:18" s="4" customFormat="1" ht="15" x14ac:dyDescent="0.25">
      <c r="L80" s="6"/>
      <c r="N80" s="6"/>
      <c r="R80" s="6"/>
    </row>
    <row r="81" spans="12:18" s="4" customFormat="1" ht="15" x14ac:dyDescent="0.25">
      <c r="L81" s="6"/>
      <c r="N81" s="6"/>
      <c r="R81" s="6"/>
    </row>
    <row r="82" spans="12:18" s="4" customFormat="1" ht="15" x14ac:dyDescent="0.25">
      <c r="L82" s="6"/>
      <c r="N82" s="6"/>
      <c r="R82" s="6"/>
    </row>
    <row r="83" spans="12:18" s="4" customFormat="1" ht="15" x14ac:dyDescent="0.25">
      <c r="L83" s="6"/>
      <c r="N83" s="6"/>
      <c r="R83" s="6"/>
    </row>
    <row r="84" spans="12:18" s="4" customFormat="1" ht="15" x14ac:dyDescent="0.25">
      <c r="L84" s="6"/>
      <c r="N84" s="6"/>
      <c r="R84" s="6"/>
    </row>
    <row r="85" spans="12:18" s="4" customFormat="1" ht="15" x14ac:dyDescent="0.25">
      <c r="L85" s="6"/>
      <c r="N85" s="6"/>
      <c r="R85" s="6"/>
    </row>
    <row r="86" spans="12:18" s="4" customFormat="1" ht="15" x14ac:dyDescent="0.25">
      <c r="L86" s="6"/>
      <c r="N86" s="6"/>
      <c r="R86" s="6"/>
    </row>
    <row r="87" spans="12:18" s="4" customFormat="1" ht="15" x14ac:dyDescent="0.25">
      <c r="L87" s="6"/>
      <c r="N87" s="6"/>
      <c r="R87" s="6"/>
    </row>
    <row r="88" spans="12:18" s="4" customFormat="1" ht="15" x14ac:dyDescent="0.25">
      <c r="L88" s="6"/>
      <c r="N88" s="6"/>
      <c r="R88" s="6"/>
    </row>
    <row r="89" spans="12:18" s="4" customFormat="1" ht="15" x14ac:dyDescent="0.25">
      <c r="L89" s="6"/>
      <c r="N89" s="6"/>
      <c r="R89" s="6"/>
    </row>
    <row r="90" spans="12:18" s="4" customFormat="1" ht="15" x14ac:dyDescent="0.25">
      <c r="L90" s="6"/>
      <c r="N90" s="6"/>
      <c r="R90" s="6"/>
    </row>
    <row r="91" spans="12:18" s="4" customFormat="1" ht="15" x14ac:dyDescent="0.25">
      <c r="L91" s="6"/>
      <c r="N91" s="6"/>
      <c r="R91" s="6"/>
    </row>
    <row r="92" spans="12:18" s="4" customFormat="1" ht="15" x14ac:dyDescent="0.25">
      <c r="L92" s="6"/>
      <c r="N92" s="6"/>
      <c r="R92" s="6"/>
    </row>
    <row r="93" spans="12:18" s="4" customFormat="1" ht="15" x14ac:dyDescent="0.25">
      <c r="L93" s="6"/>
      <c r="N93" s="6"/>
      <c r="R93" s="6"/>
    </row>
    <row r="94" spans="12:18" s="4" customFormat="1" ht="15" x14ac:dyDescent="0.25">
      <c r="L94" s="6"/>
      <c r="N94" s="6"/>
      <c r="R94" s="6"/>
    </row>
    <row r="95" spans="12:18" s="4" customFormat="1" ht="15" x14ac:dyDescent="0.25">
      <c r="L95" s="6"/>
      <c r="N95" s="6"/>
      <c r="R95" s="6"/>
    </row>
    <row r="96" spans="12:18" s="4" customFormat="1" ht="15" x14ac:dyDescent="0.25">
      <c r="L96" s="6"/>
      <c r="N96" s="6"/>
      <c r="R96" s="6"/>
    </row>
    <row r="97" spans="12:18" s="4" customFormat="1" ht="15" x14ac:dyDescent="0.25">
      <c r="L97" s="6"/>
      <c r="N97" s="6"/>
      <c r="R97" s="6"/>
    </row>
    <row r="98" spans="12:18" s="4" customFormat="1" ht="15" x14ac:dyDescent="0.25">
      <c r="L98" s="6"/>
      <c r="N98" s="6"/>
      <c r="R98" s="6"/>
    </row>
    <row r="99" spans="12:18" s="4" customFormat="1" ht="15" x14ac:dyDescent="0.25">
      <c r="L99" s="6"/>
      <c r="N99" s="6"/>
      <c r="R99" s="6"/>
    </row>
    <row r="100" spans="12:18" s="4" customFormat="1" ht="15" x14ac:dyDescent="0.25">
      <c r="L100" s="6"/>
      <c r="N100" s="6"/>
      <c r="R100" s="6"/>
    </row>
    <row r="101" spans="12:18" s="4" customFormat="1" ht="15" x14ac:dyDescent="0.25">
      <c r="L101" s="6"/>
      <c r="N101" s="6"/>
      <c r="R101" s="6"/>
    </row>
    <row r="102" spans="12:18" s="4" customFormat="1" ht="15" x14ac:dyDescent="0.25">
      <c r="L102" s="6"/>
      <c r="N102" s="6"/>
      <c r="R102" s="6"/>
    </row>
    <row r="103" spans="12:18" s="4" customFormat="1" ht="15" x14ac:dyDescent="0.25">
      <c r="L103" s="6"/>
      <c r="N103" s="6"/>
      <c r="R103" s="6"/>
    </row>
    <row r="104" spans="12:18" s="4" customFormat="1" ht="15" x14ac:dyDescent="0.25">
      <c r="L104" s="6"/>
      <c r="N104" s="6"/>
      <c r="R104" s="6"/>
    </row>
    <row r="105" spans="12:18" s="4" customFormat="1" ht="15" x14ac:dyDescent="0.25"/>
    <row r="106" spans="12:18" s="4" customFormat="1" ht="15" x14ac:dyDescent="0.25"/>
    <row r="107" spans="12:18" s="4" customFormat="1" ht="15" x14ac:dyDescent="0.25"/>
  </sheetData>
  <sheetProtection algorithmName="SHA-512" hashValue="+xIEwGegGv4EKDLFZfh3TRQISPjsXClLtHvUAlRf7Pn78gcVG7gy/nlQ9n4X/s/59nYRHAwOI5bVcr8nFCKQfQ==" saltValue="LlllFvmelqMQnfgoJE1BVg==" spinCount="100000" sheet="1" formatColumns="0" formatRows="0" selectLockedCells="1" autoFilter="0"/>
  <mergeCells count="101">
    <mergeCell ref="C65:D65"/>
    <mergeCell ref="F65:H65"/>
    <mergeCell ref="C66:D66"/>
    <mergeCell ref="F66:H66"/>
    <mergeCell ref="A67:D67"/>
    <mergeCell ref="C68:D68"/>
    <mergeCell ref="C62:D62"/>
    <mergeCell ref="F62:H62"/>
    <mergeCell ref="C63:D63"/>
    <mergeCell ref="F63:H63"/>
    <mergeCell ref="C64:D64"/>
    <mergeCell ref="F64:H64"/>
    <mergeCell ref="C59:D59"/>
    <mergeCell ref="F59:H59"/>
    <mergeCell ref="C60:D60"/>
    <mergeCell ref="F60:H60"/>
    <mergeCell ref="C61:D61"/>
    <mergeCell ref="F61:H61"/>
    <mergeCell ref="C56:D56"/>
    <mergeCell ref="F56:H56"/>
    <mergeCell ref="C57:D57"/>
    <mergeCell ref="F57:H57"/>
    <mergeCell ref="C58:D58"/>
    <mergeCell ref="F58:H58"/>
    <mergeCell ref="C53:D53"/>
    <mergeCell ref="F53:H53"/>
    <mergeCell ref="C54:D54"/>
    <mergeCell ref="F54:H54"/>
    <mergeCell ref="C55:D55"/>
    <mergeCell ref="F55:H55"/>
    <mergeCell ref="C50:D50"/>
    <mergeCell ref="F50:H50"/>
    <mergeCell ref="C51:D51"/>
    <mergeCell ref="F51:H51"/>
    <mergeCell ref="C52:D52"/>
    <mergeCell ref="F52:H52"/>
    <mergeCell ref="C47:D47"/>
    <mergeCell ref="F47:H47"/>
    <mergeCell ref="C48:D48"/>
    <mergeCell ref="F48:H48"/>
    <mergeCell ref="C49:D49"/>
    <mergeCell ref="F49:H49"/>
    <mergeCell ref="B41:C41"/>
    <mergeCell ref="A43:C43"/>
    <mergeCell ref="A45:D45"/>
    <mergeCell ref="E45:H45"/>
    <mergeCell ref="C46:D46"/>
    <mergeCell ref="F46:H46"/>
    <mergeCell ref="B35:C35"/>
    <mergeCell ref="B36:C36"/>
    <mergeCell ref="B37:C37"/>
    <mergeCell ref="B38:C38"/>
    <mergeCell ref="B39:C39"/>
    <mergeCell ref="B40:C40"/>
    <mergeCell ref="B29:C29"/>
    <mergeCell ref="B30:C30"/>
    <mergeCell ref="B31:C31"/>
    <mergeCell ref="B32:C32"/>
    <mergeCell ref="B33:C33"/>
    <mergeCell ref="B34:C34"/>
    <mergeCell ref="B23:C23"/>
    <mergeCell ref="B24:C24"/>
    <mergeCell ref="B25:C25"/>
    <mergeCell ref="B26:C26"/>
    <mergeCell ref="A27:H27"/>
    <mergeCell ref="B28:C28"/>
    <mergeCell ref="B17:C17"/>
    <mergeCell ref="B18:C18"/>
    <mergeCell ref="B19:C19"/>
    <mergeCell ref="B20:C20"/>
    <mergeCell ref="B21:C21"/>
    <mergeCell ref="B22:C22"/>
    <mergeCell ref="B15:C15"/>
    <mergeCell ref="B16:C16"/>
    <mergeCell ref="C9:D9"/>
    <mergeCell ref="A10:B10"/>
    <mergeCell ref="C10:D10"/>
    <mergeCell ref="F10:H10"/>
    <mergeCell ref="A11:B11"/>
    <mergeCell ref="C11:D11"/>
    <mergeCell ref="F11:H11"/>
    <mergeCell ref="A8:B8"/>
    <mergeCell ref="C8:D8"/>
    <mergeCell ref="E8:E9"/>
    <mergeCell ref="F8:H9"/>
    <mergeCell ref="A9:B9"/>
    <mergeCell ref="A12:H12"/>
    <mergeCell ref="AF12:AG12"/>
    <mergeCell ref="B13:C13"/>
    <mergeCell ref="B14:C14"/>
    <mergeCell ref="F1:H1"/>
    <mergeCell ref="F2:H2"/>
    <mergeCell ref="F3:H3"/>
    <mergeCell ref="C5:F5"/>
    <mergeCell ref="G5:H5"/>
    <mergeCell ref="F4:H4"/>
    <mergeCell ref="A6:D6"/>
    <mergeCell ref="E6:H6"/>
    <mergeCell ref="A7:B7"/>
    <mergeCell ref="C7:D7"/>
    <mergeCell ref="E7:H7"/>
  </mergeCells>
  <conditionalFormatting sqref="A10:A11 B47:C47 B48:B66">
    <cfRule type="cellIs" priority="24" stopIfTrue="1" operator="notEqual">
      <formula>0</formula>
    </cfRule>
  </conditionalFormatting>
  <conditionalFormatting sqref="A10:A11 B47:C47 B48:B66">
    <cfRule type="cellIs" dxfId="142" priority="23" stopIfTrue="1" operator="equal">
      <formula>0</formula>
    </cfRule>
  </conditionalFormatting>
  <conditionalFormatting sqref="A10:A11">
    <cfRule type="cellIs" dxfId="141" priority="22" operator="equal">
      <formula>#REF!</formula>
    </cfRule>
  </conditionalFormatting>
  <conditionalFormatting sqref="G5">
    <cfRule type="cellIs" dxfId="140" priority="21" stopIfTrue="1" operator="equal">
      <formula>0</formula>
    </cfRule>
  </conditionalFormatting>
  <conditionalFormatting sqref="C7">
    <cfRule type="cellIs" dxfId="139" priority="18" stopIfTrue="1" operator="equal">
      <formula>0</formula>
    </cfRule>
  </conditionalFormatting>
  <conditionalFormatting sqref="C8:C9">
    <cfRule type="cellIs" dxfId="138" priority="17" stopIfTrue="1" operator="equal">
      <formula>0</formula>
    </cfRule>
  </conditionalFormatting>
  <conditionalFormatting sqref="C48:C66">
    <cfRule type="cellIs" priority="20" stopIfTrue="1" operator="notEqual">
      <formula>0</formula>
    </cfRule>
  </conditionalFormatting>
  <conditionalFormatting sqref="C48:C66">
    <cfRule type="cellIs" dxfId="137" priority="19" stopIfTrue="1" operator="equal">
      <formula>0</formula>
    </cfRule>
  </conditionalFormatting>
  <conditionalFormatting sqref="D14">
    <cfRule type="cellIs" priority="16" stopIfTrue="1" operator="notEqual">
      <formula>0</formula>
    </cfRule>
  </conditionalFormatting>
  <conditionalFormatting sqref="D14">
    <cfRule type="cellIs" dxfId="136" priority="15" stopIfTrue="1" operator="equal">
      <formula>0</formula>
    </cfRule>
  </conditionalFormatting>
  <conditionalFormatting sqref="D15:F25">
    <cfRule type="cellIs" priority="14" stopIfTrue="1" operator="notEqual">
      <formula>0</formula>
    </cfRule>
  </conditionalFormatting>
  <conditionalFormatting sqref="D15:F25">
    <cfRule type="cellIs" dxfId="135" priority="13" stopIfTrue="1" operator="equal">
      <formula>0</formula>
    </cfRule>
  </conditionalFormatting>
  <conditionalFormatting sqref="E14:F14">
    <cfRule type="cellIs" priority="12" stopIfTrue="1" operator="notEqual">
      <formula>0</formula>
    </cfRule>
  </conditionalFormatting>
  <conditionalFormatting sqref="E14:F14">
    <cfRule type="cellIs" dxfId="134" priority="11" stopIfTrue="1" operator="equal">
      <formula>0</formula>
    </cfRule>
  </conditionalFormatting>
  <conditionalFormatting sqref="D29">
    <cfRule type="cellIs" priority="10" stopIfTrue="1" operator="notEqual">
      <formula>0</formula>
    </cfRule>
  </conditionalFormatting>
  <conditionalFormatting sqref="D29">
    <cfRule type="cellIs" dxfId="133" priority="9" stopIfTrue="1" operator="equal">
      <formula>0</formula>
    </cfRule>
  </conditionalFormatting>
  <conditionalFormatting sqref="D30:F40">
    <cfRule type="cellIs" priority="8" stopIfTrue="1" operator="notEqual">
      <formula>0</formula>
    </cfRule>
  </conditionalFormatting>
  <conditionalFormatting sqref="D30:F40">
    <cfRule type="cellIs" dxfId="132" priority="7" stopIfTrue="1" operator="equal">
      <formula>""</formula>
    </cfRule>
  </conditionalFormatting>
  <conditionalFormatting sqref="E29:F29">
    <cfRule type="cellIs" priority="6" stopIfTrue="1" operator="notEqual">
      <formula>0</formula>
    </cfRule>
  </conditionalFormatting>
  <conditionalFormatting sqref="E29:F29">
    <cfRule type="cellIs" dxfId="131" priority="5" stopIfTrue="1" operator="equal">
      <formula>0</formula>
    </cfRule>
  </conditionalFormatting>
  <conditionalFormatting sqref="F4">
    <cfRule type="cellIs" dxfId="130" priority="2" stopIfTrue="1" operator="equal">
      <formula>0</formula>
    </cfRule>
  </conditionalFormatting>
  <dataValidations disablePrompts="1" count="1">
    <dataValidation type="list" allowBlank="1" showInputMessage="1" showErrorMessage="1" sqref="C7:D7" xr:uid="{6CD5F64D-1D1C-4A2A-B0A4-9FB20925446F}">
      <formula1>"1,2,3,4,5,6,7,8,9,10"</formula1>
    </dataValidation>
  </dataValidations>
  <hyperlinks>
    <hyperlink ref="AF4" location="Instructions!A8" display="Instructions" xr:uid="{38967A9A-ED91-41F7-AD85-D47D5355BEF3}"/>
  </hyperlinks>
  <printOptions horizontalCentered="1"/>
  <pageMargins left="0.25" right="0.25" top="0.75" bottom="0.75" header="0.3" footer="0.3"/>
  <pageSetup scale="18"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268DC-124C-4E13-A64C-C4DBFDADEEF9}">
  <sheetPr>
    <tabColor theme="8" tint="0.59999389629810485"/>
    <pageSetUpPr fitToPage="1"/>
  </sheetPr>
  <dimension ref="A1:BE107"/>
  <sheetViews>
    <sheetView showGridLines="0" zoomScale="75" zoomScaleNormal="75" zoomScaleSheetLayoutView="70" workbookViewId="0">
      <selection activeCell="F4" sqref="F4:H4"/>
    </sheetView>
  </sheetViews>
  <sheetFormatPr defaultColWidth="9.140625" defaultRowHeight="14.25" x14ac:dyDescent="0.25"/>
  <cols>
    <col min="1" max="1" width="14.7109375" style="14" customWidth="1"/>
    <col min="2" max="2" width="19.7109375" style="14" customWidth="1"/>
    <col min="3" max="3" width="29.7109375" style="14" customWidth="1"/>
    <col min="4" max="4" width="23.7109375" style="14" customWidth="1"/>
    <col min="5" max="5" width="25.5703125" style="14" customWidth="1"/>
    <col min="6" max="6" width="23.85546875" style="14" customWidth="1"/>
    <col min="7" max="7" width="23.7109375" style="14" customWidth="1"/>
    <col min="8" max="8" width="18.85546875" style="14" customWidth="1"/>
    <col min="9" max="9" width="9.140625" style="14" customWidth="1"/>
    <col min="10" max="10" width="17.7109375" style="14" customWidth="1"/>
    <col min="11" max="11" width="33.28515625" style="14" customWidth="1"/>
    <col min="12" max="12" width="15.85546875" style="14" customWidth="1"/>
    <col min="13" max="13" width="15.7109375" style="14" customWidth="1"/>
    <col min="14" max="14" width="15.85546875" style="14" customWidth="1"/>
    <col min="15" max="15" width="10.7109375" style="14" customWidth="1"/>
    <col min="16" max="16" width="15.85546875" style="14" customWidth="1"/>
    <col min="17" max="17" width="30.28515625" style="14" customWidth="1"/>
    <col min="18" max="18" width="13.5703125" style="14" customWidth="1"/>
    <col min="19" max="19" width="10.7109375" style="14" customWidth="1"/>
    <col min="20" max="20" width="10.5703125" style="14" customWidth="1"/>
    <col min="21" max="22" width="10.7109375" style="14" customWidth="1"/>
    <col min="23" max="23" width="19.28515625" style="14" customWidth="1"/>
    <col min="24" max="24" width="10.7109375" style="14" customWidth="1"/>
    <col min="25" max="31" width="9.140625" style="14" customWidth="1"/>
    <col min="32" max="32" width="20.42578125" style="14" bestFit="1" customWidth="1"/>
    <col min="33" max="33" width="21.28515625" style="14" customWidth="1"/>
    <col min="34" max="16384" width="9.140625" style="14"/>
  </cols>
  <sheetData>
    <row r="1" spans="1:57" ht="27" customHeight="1" x14ac:dyDescent="0.25">
      <c r="E1" s="5" t="s">
        <v>9</v>
      </c>
      <c r="F1" s="164" t="str">
        <f>IF(('Contract Roll-up'!F1)="","",'Contract Roll-up'!F1)</f>
        <v/>
      </c>
      <c r="G1" s="165"/>
      <c r="H1" s="166"/>
    </row>
    <row r="2" spans="1:57" ht="27" customHeight="1" x14ac:dyDescent="0.25">
      <c r="E2" s="5" t="s">
        <v>10</v>
      </c>
      <c r="F2" s="164" t="str">
        <f>IF(('Contract Roll-up'!F2)="","",'Contract Roll-up'!F2)</f>
        <v/>
      </c>
      <c r="G2" s="165"/>
      <c r="H2" s="166"/>
    </row>
    <row r="3" spans="1:57" ht="27" customHeight="1" x14ac:dyDescent="0.25">
      <c r="E3" s="5" t="s">
        <v>11</v>
      </c>
      <c r="F3" s="164" t="str">
        <f>IF(('Contract Roll-up'!F3)="","",'Contract Roll-up'!F3)</f>
        <v/>
      </c>
      <c r="G3" s="165"/>
      <c r="H3" s="166"/>
      <c r="J3" s="9"/>
      <c r="K3" s="10" t="s">
        <v>41</v>
      </c>
    </row>
    <row r="4" spans="1:57" s="4" customFormat="1" ht="27" customHeight="1" x14ac:dyDescent="0.25">
      <c r="C4" s="11" t="s">
        <v>8</v>
      </c>
      <c r="D4" s="72" t="str">
        <f>IF(('Contract Roll-up'!D4)="","",'Contract Roll-up'!D4)</f>
        <v/>
      </c>
      <c r="E4" s="5" t="s">
        <v>52</v>
      </c>
      <c r="F4" s="102"/>
      <c r="G4" s="103"/>
      <c r="H4" s="104"/>
      <c r="L4" s="6"/>
      <c r="N4" s="6"/>
      <c r="R4" s="6"/>
      <c r="AA4" s="4">
        <v>4</v>
      </c>
      <c r="AF4" s="12" t="s">
        <v>0</v>
      </c>
      <c r="AG4" s="8" t="s">
        <v>1</v>
      </c>
    </row>
    <row r="5" spans="1:57" s="4" customFormat="1" ht="27" customHeight="1" x14ac:dyDescent="0.25">
      <c r="A5" s="13"/>
      <c r="C5" s="135" t="s">
        <v>29</v>
      </c>
      <c r="D5" s="136"/>
      <c r="E5" s="136"/>
      <c r="F5" s="136"/>
      <c r="G5" s="150"/>
      <c r="H5" s="150"/>
      <c r="L5" s="6"/>
      <c r="N5" s="6"/>
      <c r="R5" s="6"/>
      <c r="AA5" s="4">
        <v>5</v>
      </c>
    </row>
    <row r="6" spans="1:57" ht="21.95" customHeight="1" x14ac:dyDescent="0.25">
      <c r="A6" s="132" t="s">
        <v>30</v>
      </c>
      <c r="B6" s="133"/>
      <c r="C6" s="133"/>
      <c r="D6" s="134"/>
      <c r="E6" s="129" t="str">
        <f>IF('Contract Roll-up'!D3="HUB","Work Authorization HUB Status","Work Authorization DBE Status")</f>
        <v>Work Authorization DBE Status</v>
      </c>
      <c r="F6" s="130"/>
      <c r="G6" s="130"/>
      <c r="H6" s="131"/>
      <c r="J6" s="4"/>
      <c r="K6" s="15"/>
      <c r="L6" s="15"/>
      <c r="M6" s="15"/>
      <c r="N6" s="15"/>
      <c r="O6" s="15"/>
      <c r="P6" s="15"/>
      <c r="Q6" s="15"/>
      <c r="R6" s="15"/>
      <c r="S6" s="15"/>
      <c r="T6" s="15"/>
      <c r="U6" s="15"/>
      <c r="V6" s="15"/>
    </row>
    <row r="7" spans="1:57" s="4" customFormat="1" ht="19.5" customHeight="1" x14ac:dyDescent="0.25">
      <c r="A7" s="114" t="s">
        <v>31</v>
      </c>
      <c r="B7" s="115"/>
      <c r="C7" s="151">
        <v>11</v>
      </c>
      <c r="D7" s="152"/>
      <c r="E7" s="126" t="s">
        <v>35</v>
      </c>
      <c r="F7" s="127"/>
      <c r="G7" s="127"/>
      <c r="H7" s="128"/>
      <c r="L7" s="6"/>
      <c r="N7" s="6"/>
      <c r="R7" s="6"/>
      <c r="AA7" s="4" t="s">
        <v>2</v>
      </c>
    </row>
    <row r="8" spans="1:57" s="4" customFormat="1" ht="20.25" customHeight="1" x14ac:dyDescent="0.25">
      <c r="A8" s="110" t="s">
        <v>32</v>
      </c>
      <c r="B8" s="111"/>
      <c r="C8" s="99"/>
      <c r="D8" s="101"/>
      <c r="E8" s="167" t="str">
        <f>IF('Contract Roll-up'!D3="HUB","Total HUB Amount 
       Committed","Total DBE Amount 
       Committed")</f>
        <v>Total DBE Amount 
       Committed</v>
      </c>
      <c r="F8" s="169" t="str">
        <f>IF(D26=0,"",D26)</f>
        <v/>
      </c>
      <c r="G8" s="170"/>
      <c r="H8" s="171"/>
      <c r="L8" s="6"/>
      <c r="N8" s="6"/>
      <c r="R8" s="6"/>
      <c r="AA8" s="4" t="s">
        <v>3</v>
      </c>
    </row>
    <row r="9" spans="1:57" s="4" customFormat="1" ht="20.100000000000001" customHeight="1" x14ac:dyDescent="0.25">
      <c r="A9" s="110" t="s">
        <v>33</v>
      </c>
      <c r="B9" s="111"/>
      <c r="C9" s="116"/>
      <c r="D9" s="117"/>
      <c r="E9" s="168"/>
      <c r="F9" s="172"/>
      <c r="G9" s="173"/>
      <c r="H9" s="174"/>
      <c r="L9" s="6"/>
      <c r="N9" s="6"/>
      <c r="R9" s="6"/>
      <c r="AA9" s="4" t="s">
        <v>4</v>
      </c>
    </row>
    <row r="10" spans="1:57" s="4" customFormat="1" ht="30" customHeight="1" x14ac:dyDescent="0.25">
      <c r="A10" s="125" t="s">
        <v>34</v>
      </c>
      <c r="B10" s="125"/>
      <c r="C10" s="97">
        <f>B68</f>
        <v>0</v>
      </c>
      <c r="D10" s="98"/>
      <c r="E10" s="16" t="str">
        <f>IF('Contract Roll-up'!D3="HUB","HUB % Committed 
        to Date","DBE % Committed 
        to Date")</f>
        <v>DBE % Committed 
        to Date</v>
      </c>
      <c r="F10" s="149" t="str">
        <f>IF(C9="","",D26/C11)</f>
        <v/>
      </c>
      <c r="G10" s="149"/>
      <c r="H10" s="149"/>
      <c r="L10" s="6"/>
      <c r="N10" s="6"/>
      <c r="R10" s="6"/>
      <c r="AA10" s="4" t="s">
        <v>5</v>
      </c>
    </row>
    <row r="11" spans="1:57" s="4" customFormat="1" ht="19.5" customHeight="1" x14ac:dyDescent="0.2">
      <c r="A11" s="96" t="s">
        <v>51</v>
      </c>
      <c r="B11" s="96"/>
      <c r="C11" s="97">
        <f>C9+C10</f>
        <v>0</v>
      </c>
      <c r="D11" s="98"/>
      <c r="E11" s="16" t="str">
        <f>IF('Contract Roll-up'!D3="HUB","HUB % Paid to Date","DBE % Paid to Date")</f>
        <v>DBE % Paid to Date</v>
      </c>
      <c r="F11" s="149" t="str">
        <f>IF(C9="","",G26/C11)</f>
        <v/>
      </c>
      <c r="G11" s="149"/>
      <c r="H11" s="149"/>
      <c r="I11" s="17"/>
      <c r="J11" s="18"/>
      <c r="K11" s="18"/>
      <c r="L11" s="19"/>
      <c r="M11" s="18"/>
      <c r="N11" s="19"/>
      <c r="O11" s="18"/>
      <c r="P11" s="18"/>
      <c r="Q11" s="18"/>
      <c r="R11" s="19"/>
      <c r="S11" s="18"/>
      <c r="T11" s="18"/>
      <c r="U11" s="18"/>
      <c r="V11" s="18"/>
      <c r="W11" s="18"/>
      <c r="X11" s="18"/>
      <c r="Y11" s="18"/>
      <c r="Z11" s="18"/>
      <c r="AA11" s="18"/>
      <c r="AB11" s="18"/>
      <c r="AC11" s="18"/>
      <c r="AD11" s="18"/>
      <c r="AE11" s="18"/>
      <c r="AF11" s="18"/>
      <c r="AG11" s="18"/>
      <c r="AH11" s="18"/>
      <c r="AI11" s="18"/>
      <c r="AJ11" s="18"/>
      <c r="AK11" s="18"/>
    </row>
    <row r="12" spans="1:57" s="20" customFormat="1" ht="21.95" customHeight="1" thickBot="1" x14ac:dyDescent="0.3">
      <c r="A12" s="132" t="s">
        <v>36</v>
      </c>
      <c r="B12" s="133"/>
      <c r="C12" s="133"/>
      <c r="D12" s="133"/>
      <c r="E12" s="133"/>
      <c r="F12" s="133"/>
      <c r="G12" s="133"/>
      <c r="H12" s="134"/>
      <c r="L12" s="21"/>
      <c r="N12" s="21"/>
      <c r="R12" s="21"/>
      <c r="AF12" s="153"/>
      <c r="AG12" s="154"/>
    </row>
    <row r="13" spans="1:57" s="4" customFormat="1" ht="63" customHeight="1" thickBot="1" x14ac:dyDescent="0.3">
      <c r="A13" s="22" t="s">
        <v>6</v>
      </c>
      <c r="B13" s="137" t="str">
        <f>'Contract Roll-up'!B13</f>
        <v>Subproviders Name: DBE only 
(Enter Alphabetically)</v>
      </c>
      <c r="C13" s="138"/>
      <c r="D13" s="22" t="s">
        <v>38</v>
      </c>
      <c r="E13" s="22" t="s">
        <v>21</v>
      </c>
      <c r="F13" s="22" t="s">
        <v>13</v>
      </c>
      <c r="G13" s="22" t="s">
        <v>22</v>
      </c>
      <c r="H13" s="22" t="s">
        <v>12</v>
      </c>
      <c r="J13" s="23"/>
      <c r="K13" s="24"/>
      <c r="L13" s="25"/>
      <c r="M13" s="24"/>
      <c r="N13" s="24"/>
      <c r="O13" s="24"/>
      <c r="P13" s="24"/>
      <c r="Q13" s="23"/>
      <c r="R13" s="26"/>
      <c r="S13" s="24"/>
      <c r="T13" s="24"/>
      <c r="U13" s="24"/>
      <c r="V13" s="24"/>
      <c r="W13" s="24"/>
      <c r="X13" s="24"/>
      <c r="AF13" s="27"/>
      <c r="AG13" s="28"/>
    </row>
    <row r="14" spans="1:57" s="4" customFormat="1" ht="20.100000000000001" customHeight="1" x14ac:dyDescent="0.25">
      <c r="A14" s="29">
        <v>1</v>
      </c>
      <c r="B14" s="107" t="str">
        <f>IF(('Contract Roll-up'!B14)="","",'Contract Roll-up'!B14)</f>
        <v/>
      </c>
      <c r="C14" s="109"/>
      <c r="D14" s="3"/>
      <c r="E14" s="3"/>
      <c r="F14" s="3"/>
      <c r="G14" s="49">
        <f>E14+F14</f>
        <v>0</v>
      </c>
      <c r="H14" s="31" t="str">
        <f t="shared" ref="H14:H26" si="0">IF(G14="","",IF(G14=0,"",G14/D14))</f>
        <v/>
      </c>
      <c r="I14" s="32"/>
      <c r="J14" s="33"/>
      <c r="K14" s="33"/>
      <c r="L14" s="34"/>
      <c r="M14" s="33"/>
      <c r="N14" s="33"/>
      <c r="O14" s="32"/>
      <c r="P14" s="33"/>
      <c r="R14" s="6"/>
      <c r="S14" s="33"/>
      <c r="T14" s="32"/>
      <c r="U14" s="33"/>
      <c r="V14" s="33"/>
      <c r="W14" s="32"/>
      <c r="X14" s="32"/>
      <c r="Y14" s="32"/>
      <c r="Z14" s="32"/>
      <c r="AA14" s="32"/>
      <c r="AB14" s="32"/>
      <c r="AC14" s="32"/>
      <c r="AD14" s="32"/>
      <c r="AE14" s="32"/>
      <c r="AF14" s="35"/>
      <c r="AG14" s="36"/>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row>
    <row r="15" spans="1:57" s="4" customFormat="1" ht="20.100000000000001" customHeight="1" x14ac:dyDescent="0.25">
      <c r="A15" s="29">
        <v>2</v>
      </c>
      <c r="B15" s="107" t="str">
        <f>IF(('Contract Roll-up'!B15)="","",'Contract Roll-up'!B15)</f>
        <v/>
      </c>
      <c r="C15" s="109"/>
      <c r="D15" s="3"/>
      <c r="E15" s="3"/>
      <c r="F15" s="3"/>
      <c r="G15" s="49">
        <f t="shared" ref="G15:G25" si="1">E15+F15</f>
        <v>0</v>
      </c>
      <c r="H15" s="31" t="str">
        <f t="shared" si="0"/>
        <v/>
      </c>
      <c r="I15" s="32"/>
      <c r="J15" s="33"/>
      <c r="K15" s="33"/>
      <c r="L15" s="34"/>
      <c r="M15" s="33"/>
      <c r="N15" s="33"/>
      <c r="O15" s="32"/>
      <c r="P15" s="33"/>
      <c r="R15" s="6"/>
      <c r="S15" s="33"/>
      <c r="T15" s="32"/>
      <c r="U15" s="33"/>
      <c r="V15" s="33"/>
      <c r="W15" s="32"/>
      <c r="X15" s="32"/>
      <c r="Y15" s="32"/>
      <c r="Z15" s="32"/>
      <c r="AA15" s="32"/>
      <c r="AB15" s="32"/>
      <c r="AC15" s="32"/>
      <c r="AD15" s="32"/>
      <c r="AE15" s="32"/>
      <c r="AF15" s="37"/>
      <c r="AG15" s="38"/>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row>
    <row r="16" spans="1:57" s="4" customFormat="1" ht="20.100000000000001" customHeight="1" x14ac:dyDescent="0.25">
      <c r="A16" s="29">
        <v>3</v>
      </c>
      <c r="B16" s="107" t="str">
        <f>IF(('Contract Roll-up'!B16)="","",'Contract Roll-up'!B16)</f>
        <v/>
      </c>
      <c r="C16" s="109"/>
      <c r="D16" s="3"/>
      <c r="E16" s="3"/>
      <c r="F16" s="3"/>
      <c r="G16" s="49">
        <f t="shared" si="1"/>
        <v>0</v>
      </c>
      <c r="H16" s="31" t="str">
        <f t="shared" si="0"/>
        <v/>
      </c>
      <c r="I16" s="32"/>
      <c r="J16" s="33"/>
      <c r="K16" s="33"/>
      <c r="L16" s="34"/>
      <c r="M16" s="33"/>
      <c r="N16" s="33"/>
      <c r="O16" s="32"/>
      <c r="P16" s="33"/>
      <c r="R16" s="6"/>
      <c r="S16" s="33"/>
      <c r="T16" s="32"/>
      <c r="U16" s="33"/>
      <c r="V16" s="33"/>
      <c r="W16" s="32"/>
      <c r="X16" s="32"/>
      <c r="Y16" s="32"/>
      <c r="Z16" s="32"/>
      <c r="AA16" s="32"/>
      <c r="AB16" s="32"/>
      <c r="AC16" s="32"/>
      <c r="AD16" s="32"/>
      <c r="AE16" s="32"/>
      <c r="AF16" s="37"/>
      <c r="AG16" s="38"/>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row>
    <row r="17" spans="1:57" s="4" customFormat="1" ht="20.100000000000001" customHeight="1" x14ac:dyDescent="0.25">
      <c r="A17" s="29">
        <v>4</v>
      </c>
      <c r="B17" s="107" t="str">
        <f>IF(('Contract Roll-up'!B17)="","",'Contract Roll-up'!B17)</f>
        <v/>
      </c>
      <c r="C17" s="109"/>
      <c r="D17" s="3"/>
      <c r="E17" s="3"/>
      <c r="F17" s="3"/>
      <c r="G17" s="49">
        <f t="shared" si="1"/>
        <v>0</v>
      </c>
      <c r="H17" s="31" t="str">
        <f t="shared" si="0"/>
        <v/>
      </c>
      <c r="I17" s="32"/>
      <c r="J17" s="33"/>
      <c r="K17" s="33"/>
      <c r="L17" s="34"/>
      <c r="M17" s="33"/>
      <c r="N17" s="33"/>
      <c r="O17" s="32"/>
      <c r="P17" s="33"/>
      <c r="R17" s="6"/>
      <c r="S17" s="33"/>
      <c r="T17" s="32"/>
      <c r="U17" s="33"/>
      <c r="V17" s="33"/>
      <c r="W17" s="32"/>
      <c r="X17" s="32"/>
      <c r="Y17" s="32"/>
      <c r="Z17" s="32"/>
      <c r="AA17" s="32"/>
      <c r="AB17" s="32"/>
      <c r="AC17" s="32"/>
      <c r="AD17" s="32"/>
      <c r="AE17" s="32"/>
      <c r="AF17" s="37"/>
      <c r="AG17" s="38"/>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row>
    <row r="18" spans="1:57" s="4" customFormat="1" ht="20.100000000000001" customHeight="1" x14ac:dyDescent="0.25">
      <c r="A18" s="29">
        <v>5</v>
      </c>
      <c r="B18" s="107" t="str">
        <f>IF(('Contract Roll-up'!B18)="","",'Contract Roll-up'!B18)</f>
        <v/>
      </c>
      <c r="C18" s="109"/>
      <c r="D18" s="3"/>
      <c r="E18" s="3"/>
      <c r="F18" s="3"/>
      <c r="G18" s="49">
        <f t="shared" si="1"/>
        <v>0</v>
      </c>
      <c r="H18" s="31" t="str">
        <f t="shared" si="0"/>
        <v/>
      </c>
      <c r="I18" s="32"/>
      <c r="J18" s="33"/>
      <c r="K18" s="33"/>
      <c r="L18" s="34"/>
      <c r="M18" s="33"/>
      <c r="N18" s="33"/>
      <c r="O18" s="32"/>
      <c r="P18" s="33"/>
      <c r="R18" s="6"/>
      <c r="S18" s="33"/>
      <c r="T18" s="32"/>
      <c r="U18" s="33"/>
      <c r="V18" s="33"/>
      <c r="W18" s="32"/>
      <c r="X18" s="32"/>
      <c r="Y18" s="32"/>
      <c r="Z18" s="32"/>
      <c r="AA18" s="32"/>
      <c r="AB18" s="32"/>
      <c r="AC18" s="32"/>
      <c r="AD18" s="32"/>
      <c r="AE18" s="32"/>
      <c r="AF18" s="37"/>
      <c r="AG18" s="38"/>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row>
    <row r="19" spans="1:57" s="4" customFormat="1" ht="20.100000000000001" customHeight="1" x14ac:dyDescent="0.25">
      <c r="A19" s="29">
        <v>6</v>
      </c>
      <c r="B19" s="107" t="str">
        <f>IF(('Contract Roll-up'!B19)="","",'Contract Roll-up'!B19)</f>
        <v/>
      </c>
      <c r="C19" s="109"/>
      <c r="D19" s="3"/>
      <c r="E19" s="3"/>
      <c r="F19" s="3"/>
      <c r="G19" s="49">
        <f t="shared" si="1"/>
        <v>0</v>
      </c>
      <c r="H19" s="31" t="str">
        <f t="shared" si="0"/>
        <v/>
      </c>
      <c r="I19" s="32"/>
      <c r="J19" s="33"/>
      <c r="K19" s="33"/>
      <c r="L19" s="34"/>
      <c r="M19" s="33"/>
      <c r="N19" s="33"/>
      <c r="O19" s="32"/>
      <c r="P19" s="33"/>
      <c r="R19" s="6"/>
      <c r="S19" s="33"/>
      <c r="T19" s="32"/>
      <c r="U19" s="33"/>
      <c r="V19" s="33"/>
      <c r="W19" s="32"/>
      <c r="X19" s="32"/>
      <c r="Y19" s="32"/>
      <c r="Z19" s="32"/>
      <c r="AA19" s="32"/>
      <c r="AB19" s="32"/>
      <c r="AC19" s="32"/>
      <c r="AD19" s="32"/>
      <c r="AE19" s="32"/>
      <c r="AF19" s="37"/>
      <c r="AG19" s="38"/>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row>
    <row r="20" spans="1:57" s="4" customFormat="1" ht="20.100000000000001" customHeight="1" x14ac:dyDescent="0.25">
      <c r="A20" s="29">
        <v>7</v>
      </c>
      <c r="B20" s="107" t="str">
        <f>IF(('Contract Roll-up'!B20)="","",'Contract Roll-up'!B20)</f>
        <v/>
      </c>
      <c r="C20" s="109"/>
      <c r="D20" s="3"/>
      <c r="E20" s="3"/>
      <c r="F20" s="3"/>
      <c r="G20" s="49">
        <f t="shared" si="1"/>
        <v>0</v>
      </c>
      <c r="H20" s="31" t="str">
        <f t="shared" si="0"/>
        <v/>
      </c>
      <c r="I20" s="32"/>
      <c r="J20" s="33"/>
      <c r="K20" s="33"/>
      <c r="L20" s="34"/>
      <c r="M20" s="33"/>
      <c r="N20" s="33"/>
      <c r="O20" s="32"/>
      <c r="P20" s="33"/>
      <c r="R20" s="6"/>
      <c r="S20" s="33"/>
      <c r="T20" s="32"/>
      <c r="U20" s="33"/>
      <c r="V20" s="33"/>
      <c r="W20" s="32"/>
      <c r="X20" s="32"/>
      <c r="Y20" s="32"/>
      <c r="Z20" s="32"/>
      <c r="AA20" s="32"/>
      <c r="AB20" s="32"/>
      <c r="AC20" s="32"/>
      <c r="AD20" s="32"/>
      <c r="AE20" s="32"/>
      <c r="AF20" s="37"/>
      <c r="AG20" s="38"/>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row>
    <row r="21" spans="1:57" s="4" customFormat="1" ht="20.100000000000001" customHeight="1" x14ac:dyDescent="0.25">
      <c r="A21" s="29">
        <v>8</v>
      </c>
      <c r="B21" s="107" t="str">
        <f>IF(('Contract Roll-up'!B21)="","",'Contract Roll-up'!B21)</f>
        <v/>
      </c>
      <c r="C21" s="109"/>
      <c r="D21" s="3"/>
      <c r="E21" s="3"/>
      <c r="F21" s="3"/>
      <c r="G21" s="49">
        <f t="shared" si="1"/>
        <v>0</v>
      </c>
      <c r="H21" s="31" t="str">
        <f t="shared" si="0"/>
        <v/>
      </c>
      <c r="I21" s="32"/>
      <c r="J21" s="33"/>
      <c r="K21" s="33"/>
      <c r="L21" s="34"/>
      <c r="M21" s="33"/>
      <c r="N21" s="33"/>
      <c r="O21" s="32"/>
      <c r="P21" s="33"/>
      <c r="R21" s="6"/>
      <c r="S21" s="33"/>
      <c r="T21" s="32"/>
      <c r="U21" s="33"/>
      <c r="V21" s="33"/>
      <c r="W21" s="32"/>
      <c r="X21" s="32"/>
      <c r="Y21" s="32"/>
      <c r="Z21" s="32"/>
      <c r="AA21" s="32"/>
      <c r="AB21" s="32"/>
      <c r="AC21" s="32"/>
      <c r="AD21" s="32"/>
      <c r="AE21" s="32"/>
      <c r="AF21" s="37"/>
      <c r="AG21" s="38"/>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row>
    <row r="22" spans="1:57" s="4" customFormat="1" ht="20.100000000000001" customHeight="1" x14ac:dyDescent="0.25">
      <c r="A22" s="29">
        <v>9</v>
      </c>
      <c r="B22" s="107" t="str">
        <f>IF(('Contract Roll-up'!B22)="","",'Contract Roll-up'!B22)</f>
        <v/>
      </c>
      <c r="C22" s="109"/>
      <c r="D22" s="3"/>
      <c r="E22" s="3"/>
      <c r="F22" s="3"/>
      <c r="G22" s="49">
        <f t="shared" si="1"/>
        <v>0</v>
      </c>
      <c r="H22" s="31" t="str">
        <f t="shared" si="0"/>
        <v/>
      </c>
      <c r="I22" s="32"/>
      <c r="J22" s="33"/>
      <c r="K22" s="33"/>
      <c r="L22" s="34"/>
      <c r="M22" s="33"/>
      <c r="N22" s="33"/>
      <c r="O22" s="32"/>
      <c r="P22" s="33"/>
      <c r="R22" s="6"/>
      <c r="S22" s="33"/>
      <c r="T22" s="32"/>
      <c r="U22" s="33"/>
      <c r="V22" s="33"/>
      <c r="W22" s="32"/>
      <c r="X22" s="32"/>
      <c r="Y22" s="32"/>
      <c r="Z22" s="32"/>
      <c r="AA22" s="32"/>
      <c r="AB22" s="32"/>
      <c r="AC22" s="32"/>
      <c r="AD22" s="32"/>
      <c r="AE22" s="32"/>
      <c r="AF22" s="37"/>
      <c r="AG22" s="38"/>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row>
    <row r="23" spans="1:57" s="4" customFormat="1" ht="20.100000000000001" customHeight="1" x14ac:dyDescent="0.25">
      <c r="A23" s="29">
        <v>10</v>
      </c>
      <c r="B23" s="107" t="str">
        <f>IF(('Contract Roll-up'!B23)="","",'Contract Roll-up'!B23)</f>
        <v/>
      </c>
      <c r="C23" s="109"/>
      <c r="D23" s="3"/>
      <c r="E23" s="3"/>
      <c r="F23" s="3"/>
      <c r="G23" s="49">
        <f t="shared" si="1"/>
        <v>0</v>
      </c>
      <c r="H23" s="31" t="str">
        <f t="shared" si="0"/>
        <v/>
      </c>
      <c r="I23" s="32"/>
      <c r="J23" s="33"/>
      <c r="K23" s="33"/>
      <c r="L23" s="34"/>
      <c r="M23" s="33"/>
      <c r="N23" s="33"/>
      <c r="O23" s="32"/>
      <c r="P23" s="33"/>
      <c r="R23" s="6"/>
      <c r="S23" s="33"/>
      <c r="T23" s="32"/>
      <c r="U23" s="33"/>
      <c r="V23" s="33"/>
      <c r="W23" s="32"/>
      <c r="X23" s="32"/>
      <c r="Y23" s="32"/>
      <c r="Z23" s="32"/>
      <c r="AA23" s="32"/>
      <c r="AB23" s="32"/>
      <c r="AC23" s="32"/>
      <c r="AD23" s="32"/>
      <c r="AE23" s="32"/>
      <c r="AF23" s="37"/>
      <c r="AG23" s="38"/>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row>
    <row r="24" spans="1:57" s="4" customFormat="1" ht="20.100000000000001" customHeight="1" x14ac:dyDescent="0.25">
      <c r="A24" s="29">
        <v>11</v>
      </c>
      <c r="B24" s="107" t="str">
        <f>IF(('Contract Roll-up'!B24)="","",'Contract Roll-up'!B24)</f>
        <v/>
      </c>
      <c r="C24" s="109"/>
      <c r="D24" s="3"/>
      <c r="E24" s="3"/>
      <c r="F24" s="3"/>
      <c r="G24" s="49">
        <f t="shared" si="1"/>
        <v>0</v>
      </c>
      <c r="H24" s="31" t="str">
        <f t="shared" si="0"/>
        <v/>
      </c>
      <c r="I24" s="32"/>
      <c r="J24" s="33"/>
      <c r="K24" s="33"/>
      <c r="L24" s="34"/>
      <c r="M24" s="33"/>
      <c r="N24" s="33"/>
      <c r="O24" s="32"/>
      <c r="P24" s="33"/>
      <c r="R24" s="6"/>
      <c r="S24" s="33"/>
      <c r="T24" s="32"/>
      <c r="U24" s="33"/>
      <c r="V24" s="33"/>
      <c r="W24" s="32"/>
      <c r="X24" s="32"/>
      <c r="Y24" s="32"/>
      <c r="Z24" s="32"/>
      <c r="AA24" s="32"/>
      <c r="AB24" s="32"/>
      <c r="AC24" s="32"/>
      <c r="AD24" s="32"/>
      <c r="AE24" s="32"/>
      <c r="AF24" s="37"/>
      <c r="AG24" s="38"/>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row>
    <row r="25" spans="1:57" s="4" customFormat="1" ht="20.100000000000001" customHeight="1" x14ac:dyDescent="0.25">
      <c r="A25" s="29">
        <v>12</v>
      </c>
      <c r="B25" s="107" t="str">
        <f>IF(('Contract Roll-up'!B25)="","",'Contract Roll-up'!B25)</f>
        <v/>
      </c>
      <c r="C25" s="109"/>
      <c r="D25" s="3"/>
      <c r="E25" s="3"/>
      <c r="F25" s="3"/>
      <c r="G25" s="49">
        <f t="shared" si="1"/>
        <v>0</v>
      </c>
      <c r="H25" s="31" t="str">
        <f t="shared" si="0"/>
        <v/>
      </c>
      <c r="I25" s="32"/>
      <c r="J25" s="33"/>
      <c r="K25" s="33"/>
      <c r="L25" s="34"/>
      <c r="M25" s="33"/>
      <c r="N25" s="33"/>
      <c r="O25" s="32"/>
      <c r="P25" s="33"/>
      <c r="R25" s="6"/>
      <c r="S25" s="33"/>
      <c r="T25" s="32"/>
      <c r="U25" s="33"/>
      <c r="V25" s="33"/>
      <c r="W25" s="32"/>
      <c r="X25" s="32"/>
      <c r="Y25" s="32"/>
      <c r="Z25" s="32"/>
      <c r="AA25" s="32"/>
      <c r="AB25" s="32"/>
      <c r="AC25" s="32"/>
      <c r="AD25" s="32"/>
      <c r="AE25" s="32"/>
      <c r="AF25" s="39"/>
      <c r="AG25" s="40"/>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row>
    <row r="26" spans="1:57" s="4" customFormat="1" ht="20.100000000000001" customHeight="1" x14ac:dyDescent="0.25">
      <c r="A26" s="29"/>
      <c r="B26" s="87" t="str">
        <f>'Contract Roll-up'!B26</f>
        <v>Subproviders Subtotal (DBE only)</v>
      </c>
      <c r="C26" s="88"/>
      <c r="D26" s="30">
        <f>SUM(D14:D25)</f>
        <v>0</v>
      </c>
      <c r="E26" s="30">
        <f t="shared" ref="E26:G26" si="2">SUM(E14:E25)</f>
        <v>0</v>
      </c>
      <c r="F26" s="30">
        <f t="shared" si="2"/>
        <v>0</v>
      </c>
      <c r="G26" s="30">
        <f t="shared" si="2"/>
        <v>0</v>
      </c>
      <c r="H26" s="31" t="str">
        <f t="shared" si="0"/>
        <v/>
      </c>
      <c r="I26" s="32"/>
      <c r="J26" s="33"/>
      <c r="K26" s="33"/>
      <c r="L26" s="34"/>
      <c r="M26" s="33"/>
      <c r="N26" s="33"/>
      <c r="O26" s="32"/>
      <c r="P26" s="33"/>
      <c r="R26" s="6"/>
      <c r="S26" s="33"/>
      <c r="T26" s="32"/>
      <c r="U26" s="33"/>
      <c r="V26" s="33"/>
      <c r="W26" s="32"/>
      <c r="X26" s="32"/>
      <c r="Y26" s="32"/>
      <c r="Z26" s="32"/>
      <c r="AA26" s="32"/>
      <c r="AB26" s="32"/>
      <c r="AC26" s="32"/>
      <c r="AD26" s="32"/>
      <c r="AE26" s="32"/>
      <c r="AF26" s="37"/>
      <c r="AG26" s="38"/>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row>
    <row r="27" spans="1:57" s="4" customFormat="1" ht="3.95" customHeight="1" x14ac:dyDescent="0.25">
      <c r="A27" s="139" t="s">
        <v>67</v>
      </c>
      <c r="B27" s="140"/>
      <c r="C27" s="140"/>
      <c r="D27" s="140"/>
      <c r="E27" s="140"/>
      <c r="F27" s="140"/>
      <c r="G27" s="140"/>
      <c r="H27" s="141"/>
      <c r="I27" s="32"/>
      <c r="J27" s="33"/>
      <c r="K27" s="33"/>
      <c r="L27" s="34"/>
      <c r="M27" s="33"/>
      <c r="N27" s="33"/>
      <c r="O27" s="32"/>
      <c r="P27" s="33"/>
      <c r="R27" s="6"/>
      <c r="S27" s="33"/>
      <c r="T27" s="32"/>
      <c r="U27" s="33"/>
      <c r="V27" s="33"/>
      <c r="W27" s="32"/>
      <c r="X27" s="32"/>
      <c r="Y27" s="32"/>
      <c r="Z27" s="32"/>
      <c r="AA27" s="32"/>
      <c r="AB27" s="32"/>
      <c r="AC27" s="32"/>
      <c r="AD27" s="32"/>
      <c r="AE27" s="32"/>
      <c r="AF27" s="39"/>
      <c r="AG27" s="40"/>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row>
    <row r="28" spans="1:57" s="4" customFormat="1" ht="63" customHeight="1" x14ac:dyDescent="0.25">
      <c r="A28" s="22" t="s">
        <v>6</v>
      </c>
      <c r="B28" s="137" t="str">
        <f>'Contract Roll-up'!B28</f>
        <v>Subproviders Name: non-DBE only 
(Enter Alphabetically)</v>
      </c>
      <c r="C28" s="138"/>
      <c r="D28" s="22" t="s">
        <v>14</v>
      </c>
      <c r="E28" s="22" t="s">
        <v>21</v>
      </c>
      <c r="F28" s="22" t="s">
        <v>13</v>
      </c>
      <c r="G28" s="22" t="s">
        <v>22</v>
      </c>
      <c r="H28" s="22" t="s">
        <v>12</v>
      </c>
      <c r="I28" s="32"/>
      <c r="J28" s="33"/>
      <c r="K28" s="33"/>
      <c r="L28" s="34"/>
      <c r="M28" s="33"/>
      <c r="N28" s="33"/>
      <c r="O28" s="32"/>
      <c r="P28" s="33"/>
      <c r="R28" s="6"/>
      <c r="S28" s="33"/>
      <c r="T28" s="32"/>
      <c r="U28" s="33"/>
      <c r="V28" s="33"/>
      <c r="W28" s="32"/>
      <c r="X28" s="32"/>
      <c r="Y28" s="32"/>
      <c r="Z28" s="32"/>
      <c r="AA28" s="32"/>
      <c r="AB28" s="32"/>
      <c r="AC28" s="32"/>
      <c r="AD28" s="32"/>
      <c r="AE28" s="32"/>
      <c r="AF28" s="37"/>
      <c r="AG28" s="38"/>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row>
    <row r="29" spans="1:57" s="4" customFormat="1" ht="20.100000000000001" customHeight="1" x14ac:dyDescent="0.25">
      <c r="A29" s="29">
        <v>1</v>
      </c>
      <c r="B29" s="107" t="str">
        <f>IF(('Contract Roll-up'!B29)="","",'Contract Roll-up'!B29)</f>
        <v/>
      </c>
      <c r="C29" s="109"/>
      <c r="D29" s="3"/>
      <c r="E29" s="3"/>
      <c r="F29" s="3"/>
      <c r="G29" s="49">
        <f>E29+F29</f>
        <v>0</v>
      </c>
      <c r="H29" s="31" t="str">
        <f>IF(G29="","",IF(G29=0,"",G29/D29))</f>
        <v/>
      </c>
      <c r="I29" s="32"/>
      <c r="J29" s="33"/>
      <c r="K29" s="33"/>
      <c r="L29" s="34"/>
      <c r="M29" s="33"/>
      <c r="N29" s="33"/>
      <c r="O29" s="32"/>
      <c r="P29" s="33"/>
      <c r="R29" s="6"/>
      <c r="S29" s="33"/>
      <c r="T29" s="32"/>
      <c r="U29" s="33"/>
      <c r="V29" s="33"/>
      <c r="W29" s="32"/>
      <c r="X29" s="32"/>
      <c r="Y29" s="32"/>
      <c r="Z29" s="32"/>
      <c r="AA29" s="32"/>
      <c r="AB29" s="32"/>
      <c r="AC29" s="32"/>
      <c r="AD29" s="32"/>
      <c r="AE29" s="32"/>
      <c r="AF29" s="37"/>
      <c r="AG29" s="38"/>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row>
    <row r="30" spans="1:57" s="4" customFormat="1" ht="20.100000000000001" customHeight="1" x14ac:dyDescent="0.25">
      <c r="A30" s="29">
        <v>2</v>
      </c>
      <c r="B30" s="107" t="str">
        <f>IF(('Contract Roll-up'!B30)="","",'Contract Roll-up'!B30)</f>
        <v/>
      </c>
      <c r="C30" s="109"/>
      <c r="D30" s="3"/>
      <c r="E30" s="3"/>
      <c r="F30" s="3"/>
      <c r="G30" s="49">
        <f t="shared" ref="G30:G40" si="3">E30+F30</f>
        <v>0</v>
      </c>
      <c r="H30" s="31" t="str">
        <f t="shared" ref="H30:H43" si="4">IF(G30="","",IF(G30=0,"",G30/D30))</f>
        <v/>
      </c>
      <c r="I30" s="32"/>
      <c r="J30" s="33"/>
      <c r="K30" s="33"/>
      <c r="L30" s="34"/>
      <c r="M30" s="33"/>
      <c r="N30" s="33"/>
      <c r="O30" s="32"/>
      <c r="P30" s="33"/>
      <c r="R30" s="6"/>
      <c r="S30" s="33"/>
      <c r="T30" s="32"/>
      <c r="U30" s="33"/>
      <c r="V30" s="33"/>
      <c r="W30" s="32"/>
      <c r="X30" s="32"/>
      <c r="Y30" s="32"/>
      <c r="Z30" s="32"/>
      <c r="AA30" s="32"/>
      <c r="AB30" s="32"/>
      <c r="AC30" s="32"/>
      <c r="AD30" s="32"/>
      <c r="AE30" s="32"/>
      <c r="AF30" s="37"/>
      <c r="AG30" s="38"/>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row>
    <row r="31" spans="1:57" s="4" customFormat="1" ht="20.100000000000001" customHeight="1" x14ac:dyDescent="0.25">
      <c r="A31" s="29">
        <v>3</v>
      </c>
      <c r="B31" s="107" t="str">
        <f>IF(('Contract Roll-up'!B31)="","",'Contract Roll-up'!B31)</f>
        <v/>
      </c>
      <c r="C31" s="109"/>
      <c r="D31" s="3"/>
      <c r="E31" s="3"/>
      <c r="F31" s="3"/>
      <c r="G31" s="49">
        <f t="shared" si="3"/>
        <v>0</v>
      </c>
      <c r="H31" s="31" t="str">
        <f t="shared" si="4"/>
        <v/>
      </c>
      <c r="I31" s="32"/>
      <c r="J31" s="33"/>
      <c r="K31" s="33"/>
      <c r="L31" s="34"/>
      <c r="M31" s="33"/>
      <c r="N31" s="33"/>
      <c r="O31" s="32"/>
      <c r="P31" s="33"/>
      <c r="R31" s="6"/>
      <c r="S31" s="33"/>
      <c r="T31" s="32"/>
      <c r="U31" s="33"/>
      <c r="V31" s="33"/>
      <c r="W31" s="32"/>
      <c r="X31" s="32"/>
      <c r="Y31" s="32"/>
      <c r="Z31" s="32"/>
      <c r="AA31" s="32"/>
      <c r="AB31" s="32"/>
      <c r="AC31" s="32"/>
      <c r="AD31" s="32"/>
      <c r="AE31" s="32"/>
      <c r="AF31" s="37"/>
      <c r="AG31" s="38"/>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row>
    <row r="32" spans="1:57" s="4" customFormat="1" ht="20.100000000000001" customHeight="1" x14ac:dyDescent="0.25">
      <c r="A32" s="29">
        <v>4</v>
      </c>
      <c r="B32" s="107" t="str">
        <f>IF(('Contract Roll-up'!B32)="","",'Contract Roll-up'!B32)</f>
        <v/>
      </c>
      <c r="C32" s="109"/>
      <c r="D32" s="3"/>
      <c r="E32" s="3"/>
      <c r="F32" s="3"/>
      <c r="G32" s="49">
        <f t="shared" si="3"/>
        <v>0</v>
      </c>
      <c r="H32" s="31" t="str">
        <f t="shared" si="4"/>
        <v/>
      </c>
      <c r="I32" s="32"/>
      <c r="J32" s="33"/>
      <c r="K32" s="33"/>
      <c r="L32" s="34"/>
      <c r="M32" s="33"/>
      <c r="N32" s="33"/>
      <c r="O32" s="32"/>
      <c r="P32" s="33"/>
      <c r="R32" s="6"/>
      <c r="S32" s="33"/>
      <c r="T32" s="32"/>
      <c r="U32" s="33"/>
      <c r="V32" s="33"/>
      <c r="W32" s="32"/>
      <c r="X32" s="32"/>
      <c r="Y32" s="32"/>
      <c r="Z32" s="32"/>
      <c r="AA32" s="32"/>
      <c r="AB32" s="32"/>
      <c r="AC32" s="32"/>
      <c r="AD32" s="32"/>
      <c r="AE32" s="32"/>
      <c r="AF32" s="37"/>
      <c r="AG32" s="38"/>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row>
    <row r="33" spans="1:57" s="4" customFormat="1" ht="20.100000000000001" customHeight="1" x14ac:dyDescent="0.25">
      <c r="A33" s="29">
        <v>5</v>
      </c>
      <c r="B33" s="107" t="str">
        <f>IF(('Contract Roll-up'!B33)="","",'Contract Roll-up'!B33)</f>
        <v/>
      </c>
      <c r="C33" s="109"/>
      <c r="D33" s="3"/>
      <c r="E33" s="3"/>
      <c r="F33" s="3"/>
      <c r="G33" s="49">
        <f t="shared" si="3"/>
        <v>0</v>
      </c>
      <c r="H33" s="31" t="str">
        <f t="shared" si="4"/>
        <v/>
      </c>
      <c r="I33" s="32"/>
      <c r="J33" s="33"/>
      <c r="K33" s="33"/>
      <c r="L33" s="34"/>
      <c r="M33" s="33"/>
      <c r="N33" s="33"/>
      <c r="O33" s="32"/>
      <c r="P33" s="33"/>
      <c r="R33" s="6"/>
      <c r="S33" s="33"/>
      <c r="T33" s="32"/>
      <c r="U33" s="33"/>
      <c r="V33" s="33"/>
      <c r="W33" s="32"/>
      <c r="X33" s="32"/>
      <c r="Y33" s="32"/>
      <c r="Z33" s="32"/>
      <c r="AA33" s="32"/>
      <c r="AB33" s="32"/>
      <c r="AC33" s="32"/>
      <c r="AD33" s="32"/>
      <c r="AE33" s="32"/>
      <c r="AF33" s="37"/>
      <c r="AG33" s="38"/>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row>
    <row r="34" spans="1:57" s="4" customFormat="1" ht="20.100000000000001" customHeight="1" x14ac:dyDescent="0.25">
      <c r="A34" s="29">
        <v>6</v>
      </c>
      <c r="B34" s="107" t="str">
        <f>IF(('Contract Roll-up'!B34)="","",'Contract Roll-up'!B34)</f>
        <v/>
      </c>
      <c r="C34" s="109"/>
      <c r="D34" s="3"/>
      <c r="E34" s="3"/>
      <c r="F34" s="3"/>
      <c r="G34" s="49">
        <f t="shared" si="3"/>
        <v>0</v>
      </c>
      <c r="H34" s="31" t="str">
        <f t="shared" si="4"/>
        <v/>
      </c>
      <c r="I34" s="32"/>
      <c r="J34" s="33"/>
      <c r="K34" s="33"/>
      <c r="L34" s="34"/>
      <c r="M34" s="33"/>
      <c r="N34" s="33"/>
      <c r="O34" s="32"/>
      <c r="P34" s="33"/>
      <c r="R34" s="6"/>
      <c r="S34" s="33"/>
      <c r="T34" s="32"/>
      <c r="U34" s="33"/>
      <c r="V34" s="33"/>
      <c r="W34" s="32"/>
      <c r="X34" s="32"/>
      <c r="Y34" s="32"/>
      <c r="Z34" s="32"/>
      <c r="AA34" s="32"/>
      <c r="AB34" s="32"/>
      <c r="AC34" s="32"/>
      <c r="AD34" s="32"/>
      <c r="AE34" s="32"/>
      <c r="AF34" s="37"/>
      <c r="AG34" s="38"/>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row>
    <row r="35" spans="1:57" s="4" customFormat="1" ht="20.100000000000001" customHeight="1" x14ac:dyDescent="0.25">
      <c r="A35" s="29">
        <v>7</v>
      </c>
      <c r="B35" s="107" t="str">
        <f>IF(('Contract Roll-up'!B35)="","",'Contract Roll-up'!B35)</f>
        <v/>
      </c>
      <c r="C35" s="109"/>
      <c r="D35" s="3"/>
      <c r="E35" s="3"/>
      <c r="F35" s="3"/>
      <c r="G35" s="49">
        <f t="shared" si="3"/>
        <v>0</v>
      </c>
      <c r="H35" s="31" t="str">
        <f t="shared" si="4"/>
        <v/>
      </c>
      <c r="I35" s="32"/>
      <c r="J35" s="33"/>
      <c r="K35" s="33"/>
      <c r="L35" s="34"/>
      <c r="M35" s="33"/>
      <c r="N35" s="33"/>
      <c r="O35" s="32"/>
      <c r="P35" s="33"/>
      <c r="R35" s="6"/>
      <c r="S35" s="33"/>
      <c r="T35" s="32"/>
      <c r="U35" s="33"/>
      <c r="V35" s="33"/>
      <c r="W35" s="32"/>
      <c r="X35" s="32"/>
      <c r="Y35" s="32"/>
      <c r="Z35" s="32"/>
      <c r="AA35" s="32"/>
      <c r="AB35" s="32"/>
      <c r="AC35" s="32"/>
      <c r="AD35" s="32"/>
      <c r="AE35" s="32"/>
      <c r="AF35" s="37"/>
      <c r="AG35" s="38"/>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row>
    <row r="36" spans="1:57" s="4" customFormat="1" ht="20.100000000000001" customHeight="1" x14ac:dyDescent="0.25">
      <c r="A36" s="29">
        <v>8</v>
      </c>
      <c r="B36" s="107" t="str">
        <f>IF(('Contract Roll-up'!B36)="","",'Contract Roll-up'!B36)</f>
        <v/>
      </c>
      <c r="C36" s="109"/>
      <c r="D36" s="3"/>
      <c r="E36" s="3"/>
      <c r="F36" s="3"/>
      <c r="G36" s="49">
        <f t="shared" si="3"/>
        <v>0</v>
      </c>
      <c r="H36" s="31" t="str">
        <f t="shared" si="4"/>
        <v/>
      </c>
      <c r="I36" s="32"/>
      <c r="J36" s="33"/>
      <c r="K36" s="33"/>
      <c r="L36" s="34"/>
      <c r="M36" s="33"/>
      <c r="N36" s="33"/>
      <c r="O36" s="32"/>
      <c r="P36" s="33"/>
      <c r="R36" s="6"/>
      <c r="S36" s="33"/>
      <c r="T36" s="32"/>
      <c r="U36" s="33"/>
      <c r="V36" s="33"/>
      <c r="W36" s="32"/>
      <c r="X36" s="32"/>
      <c r="Y36" s="32"/>
      <c r="Z36" s="32"/>
      <c r="AA36" s="32"/>
      <c r="AB36" s="32"/>
      <c r="AC36" s="32"/>
      <c r="AD36" s="32"/>
      <c r="AE36" s="32"/>
      <c r="AF36" s="37"/>
      <c r="AG36" s="38"/>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row>
    <row r="37" spans="1:57" s="4" customFormat="1" ht="20.100000000000001" customHeight="1" x14ac:dyDescent="0.25">
      <c r="A37" s="29">
        <v>9</v>
      </c>
      <c r="B37" s="107" t="str">
        <f>IF(('Contract Roll-up'!B37)="","",'Contract Roll-up'!B37)</f>
        <v/>
      </c>
      <c r="C37" s="109"/>
      <c r="D37" s="3"/>
      <c r="E37" s="3"/>
      <c r="F37" s="3"/>
      <c r="G37" s="49">
        <f t="shared" si="3"/>
        <v>0</v>
      </c>
      <c r="H37" s="31" t="str">
        <f t="shared" si="4"/>
        <v/>
      </c>
      <c r="I37" s="32"/>
      <c r="J37" s="33"/>
      <c r="K37" s="33"/>
      <c r="L37" s="34"/>
      <c r="M37" s="33"/>
      <c r="N37" s="33"/>
      <c r="O37" s="32"/>
      <c r="P37" s="33"/>
      <c r="R37" s="6"/>
      <c r="S37" s="33"/>
      <c r="T37" s="32"/>
      <c r="U37" s="33"/>
      <c r="V37" s="33"/>
      <c r="W37" s="32"/>
      <c r="X37" s="32"/>
      <c r="Y37" s="32"/>
      <c r="Z37" s="32"/>
      <c r="AA37" s="32"/>
      <c r="AB37" s="32"/>
      <c r="AC37" s="32"/>
      <c r="AD37" s="32"/>
      <c r="AE37" s="32"/>
      <c r="AF37" s="37"/>
      <c r="AG37" s="38"/>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row>
    <row r="38" spans="1:57" s="4" customFormat="1" ht="20.100000000000001" customHeight="1" x14ac:dyDescent="0.25">
      <c r="A38" s="29">
        <v>10</v>
      </c>
      <c r="B38" s="107" t="str">
        <f>IF(('Contract Roll-up'!B38)="","",'Contract Roll-up'!B38)</f>
        <v/>
      </c>
      <c r="C38" s="109"/>
      <c r="D38" s="3"/>
      <c r="E38" s="3"/>
      <c r="F38" s="3"/>
      <c r="G38" s="49">
        <f t="shared" si="3"/>
        <v>0</v>
      </c>
      <c r="H38" s="31" t="str">
        <f t="shared" si="4"/>
        <v/>
      </c>
      <c r="I38" s="32"/>
      <c r="J38" s="33"/>
      <c r="K38" s="33"/>
      <c r="L38" s="34"/>
      <c r="M38" s="33"/>
      <c r="N38" s="33"/>
      <c r="O38" s="32"/>
      <c r="P38" s="33"/>
      <c r="R38" s="6"/>
      <c r="S38" s="33"/>
      <c r="T38" s="32"/>
      <c r="U38" s="33"/>
      <c r="V38" s="33"/>
      <c r="W38" s="32"/>
      <c r="X38" s="32"/>
      <c r="Y38" s="32"/>
      <c r="Z38" s="32"/>
      <c r="AA38" s="32"/>
      <c r="AB38" s="32"/>
      <c r="AC38" s="32"/>
      <c r="AD38" s="32"/>
      <c r="AE38" s="32"/>
      <c r="AF38" s="37"/>
      <c r="AG38" s="38"/>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row>
    <row r="39" spans="1:57" s="4" customFormat="1" ht="20.100000000000001" customHeight="1" x14ac:dyDescent="0.25">
      <c r="A39" s="29">
        <v>11</v>
      </c>
      <c r="B39" s="107" t="str">
        <f>IF(('Contract Roll-up'!B39)="","",'Contract Roll-up'!B39)</f>
        <v/>
      </c>
      <c r="C39" s="109"/>
      <c r="D39" s="3"/>
      <c r="E39" s="3"/>
      <c r="F39" s="3"/>
      <c r="G39" s="49">
        <f t="shared" si="3"/>
        <v>0</v>
      </c>
      <c r="H39" s="31" t="str">
        <f t="shared" si="4"/>
        <v/>
      </c>
      <c r="I39" s="32"/>
      <c r="J39" s="33"/>
      <c r="K39" s="33"/>
      <c r="L39" s="34"/>
      <c r="M39" s="33"/>
      <c r="N39" s="33"/>
      <c r="O39" s="32"/>
      <c r="P39" s="33"/>
      <c r="R39" s="6"/>
      <c r="S39" s="33"/>
      <c r="T39" s="32"/>
      <c r="U39" s="33"/>
      <c r="V39" s="33"/>
      <c r="W39" s="32"/>
      <c r="X39" s="32"/>
      <c r="Y39" s="32"/>
      <c r="Z39" s="32"/>
      <c r="AA39" s="32"/>
      <c r="AB39" s="32"/>
      <c r="AC39" s="32"/>
      <c r="AD39" s="32"/>
      <c r="AE39" s="32"/>
      <c r="AF39" s="37"/>
      <c r="AG39" s="38"/>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row>
    <row r="40" spans="1:57" s="4" customFormat="1" ht="20.100000000000001" customHeight="1" x14ac:dyDescent="0.25">
      <c r="A40" s="29">
        <v>12</v>
      </c>
      <c r="B40" s="107" t="str">
        <f>IF(('Contract Roll-up'!B40)="","",'Contract Roll-up'!B40)</f>
        <v/>
      </c>
      <c r="C40" s="109"/>
      <c r="D40" s="3"/>
      <c r="E40" s="3"/>
      <c r="F40" s="3"/>
      <c r="G40" s="49">
        <f t="shared" si="3"/>
        <v>0</v>
      </c>
      <c r="H40" s="31" t="str">
        <f t="shared" si="4"/>
        <v/>
      </c>
      <c r="I40" s="32"/>
      <c r="J40" s="33"/>
      <c r="K40" s="33"/>
      <c r="L40" s="34"/>
      <c r="M40" s="33"/>
      <c r="N40" s="33"/>
      <c r="O40" s="32"/>
      <c r="P40" s="33"/>
      <c r="R40" s="6"/>
      <c r="S40" s="33"/>
      <c r="T40" s="32"/>
      <c r="U40" s="33"/>
      <c r="V40" s="33"/>
      <c r="W40" s="32"/>
      <c r="X40" s="32"/>
      <c r="Y40" s="32"/>
      <c r="Z40" s="32"/>
      <c r="AA40" s="32"/>
      <c r="AB40" s="32"/>
      <c r="AC40" s="32"/>
      <c r="AD40" s="32"/>
      <c r="AE40" s="32"/>
      <c r="AF40" s="37"/>
      <c r="AG40" s="38"/>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row>
    <row r="41" spans="1:57" s="4" customFormat="1" ht="20.100000000000001" customHeight="1" x14ac:dyDescent="0.25">
      <c r="A41" s="29"/>
      <c r="B41" s="87" t="str">
        <f>'Contract Roll-up'!B41</f>
        <v>Subproviders Subtotal (non-DBE only)</v>
      </c>
      <c r="C41" s="88"/>
      <c r="D41" s="56">
        <f>SUM(D29:D40)</f>
        <v>0</v>
      </c>
      <c r="E41" s="56">
        <f t="shared" ref="E41:G41" si="5">SUM(E29:E40)</f>
        <v>0</v>
      </c>
      <c r="F41" s="56">
        <f t="shared" si="5"/>
        <v>0</v>
      </c>
      <c r="G41" s="56">
        <f t="shared" si="5"/>
        <v>0</v>
      </c>
      <c r="H41" s="31" t="str">
        <f t="shared" si="4"/>
        <v/>
      </c>
      <c r="I41" s="32"/>
      <c r="J41" s="33"/>
      <c r="K41" s="33"/>
      <c r="L41" s="34"/>
      <c r="M41" s="33"/>
      <c r="N41" s="33"/>
      <c r="O41" s="32"/>
      <c r="P41" s="33"/>
      <c r="R41" s="6"/>
      <c r="S41" s="33"/>
      <c r="T41" s="32"/>
      <c r="U41" s="33"/>
      <c r="V41" s="33"/>
      <c r="W41" s="32"/>
      <c r="X41" s="32"/>
      <c r="Y41" s="32"/>
      <c r="Z41" s="32"/>
      <c r="AA41" s="32"/>
      <c r="AB41" s="32"/>
      <c r="AC41" s="32"/>
      <c r="AD41" s="32"/>
      <c r="AE41" s="32"/>
      <c r="AF41" s="37"/>
      <c r="AG41" s="38"/>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row>
    <row r="42" spans="1:57" s="4" customFormat="1" ht="3.95" customHeight="1" x14ac:dyDescent="0.25">
      <c r="A42" s="41"/>
      <c r="B42" s="42"/>
      <c r="C42" s="42"/>
      <c r="D42" s="57"/>
      <c r="E42" s="57"/>
      <c r="F42" s="57"/>
      <c r="G42" s="57"/>
      <c r="H42" s="43"/>
      <c r="I42" s="32"/>
      <c r="J42" s="33"/>
      <c r="K42" s="33"/>
      <c r="L42" s="34"/>
      <c r="M42" s="33"/>
      <c r="N42" s="33"/>
      <c r="O42" s="32"/>
      <c r="P42" s="33"/>
      <c r="R42" s="6"/>
      <c r="S42" s="33"/>
      <c r="T42" s="32"/>
      <c r="U42" s="33"/>
      <c r="V42" s="33"/>
      <c r="W42" s="32"/>
      <c r="X42" s="32"/>
      <c r="Y42" s="32"/>
      <c r="Z42" s="32"/>
      <c r="AA42" s="32"/>
      <c r="AB42" s="32"/>
      <c r="AC42" s="32"/>
      <c r="AD42" s="32"/>
      <c r="AE42" s="32"/>
      <c r="AF42" s="37"/>
      <c r="AG42" s="38"/>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row>
    <row r="43" spans="1:57" s="4" customFormat="1" ht="20.100000000000001" customHeight="1" x14ac:dyDescent="0.25">
      <c r="A43" s="89" t="s">
        <v>62</v>
      </c>
      <c r="B43" s="90"/>
      <c r="C43" s="91"/>
      <c r="D43" s="30">
        <f>D26+D41</f>
        <v>0</v>
      </c>
      <c r="E43" s="30">
        <f t="shared" ref="E43:G43" si="6">E26+E41</f>
        <v>0</v>
      </c>
      <c r="F43" s="30">
        <f t="shared" si="6"/>
        <v>0</v>
      </c>
      <c r="G43" s="30">
        <f t="shared" si="6"/>
        <v>0</v>
      </c>
      <c r="H43" s="31" t="str">
        <f t="shared" si="4"/>
        <v/>
      </c>
      <c r="I43" s="32"/>
      <c r="J43" s="33"/>
      <c r="K43" s="33"/>
      <c r="L43" s="34"/>
      <c r="M43" s="33"/>
      <c r="N43" s="33"/>
      <c r="O43" s="32"/>
      <c r="P43" s="33"/>
      <c r="R43" s="6"/>
      <c r="S43" s="33"/>
      <c r="T43" s="32"/>
      <c r="U43" s="33"/>
      <c r="V43" s="33"/>
      <c r="W43" s="32"/>
      <c r="X43" s="32"/>
      <c r="Y43" s="32"/>
      <c r="Z43" s="32"/>
      <c r="AA43" s="32"/>
      <c r="AB43" s="32"/>
      <c r="AC43" s="32"/>
      <c r="AD43" s="32"/>
      <c r="AE43" s="32"/>
      <c r="AF43" s="37"/>
      <c r="AG43" s="38"/>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row>
    <row r="44" spans="1:57" s="4" customFormat="1" ht="25.9" customHeight="1" x14ac:dyDescent="0.25">
      <c r="A44" s="44"/>
      <c r="B44" s="45"/>
      <c r="C44" s="45"/>
      <c r="D44" s="46"/>
      <c r="E44" s="47"/>
      <c r="F44" s="45"/>
      <c r="G44" s="45"/>
      <c r="H44" s="45"/>
      <c r="L44" s="6"/>
      <c r="N44" s="6"/>
      <c r="R44" s="6"/>
    </row>
    <row r="45" spans="1:57" s="4" customFormat="1" ht="24.6" customHeight="1" x14ac:dyDescent="0.25">
      <c r="A45" s="93" t="s">
        <v>40</v>
      </c>
      <c r="B45" s="93"/>
      <c r="C45" s="93"/>
      <c r="D45" s="93"/>
      <c r="E45" s="157"/>
      <c r="F45" s="157"/>
      <c r="G45" s="157"/>
      <c r="H45" s="157"/>
      <c r="L45" s="6"/>
      <c r="N45" s="6"/>
      <c r="R45" s="6"/>
    </row>
    <row r="46" spans="1:57" s="4" customFormat="1" ht="36.950000000000003" customHeight="1" x14ac:dyDescent="0.25">
      <c r="A46" s="48" t="s">
        <v>68</v>
      </c>
      <c r="B46" s="48" t="s">
        <v>7</v>
      </c>
      <c r="C46" s="120" t="s">
        <v>25</v>
      </c>
      <c r="D46" s="120"/>
      <c r="E46" s="58"/>
      <c r="F46" s="158"/>
      <c r="G46" s="158"/>
      <c r="H46" s="158"/>
      <c r="L46" s="6"/>
      <c r="N46" s="6"/>
      <c r="R46" s="6"/>
    </row>
    <row r="47" spans="1:57" s="4" customFormat="1" ht="20.100000000000001" customHeight="1" x14ac:dyDescent="0.25">
      <c r="A47" s="29">
        <v>1</v>
      </c>
      <c r="B47" s="2"/>
      <c r="C47" s="155"/>
      <c r="D47" s="155"/>
      <c r="E47" s="59"/>
      <c r="F47" s="156"/>
      <c r="G47" s="156"/>
      <c r="H47" s="156"/>
      <c r="L47" s="6"/>
      <c r="N47" s="6"/>
      <c r="R47" s="6"/>
    </row>
    <row r="48" spans="1:57" s="4" customFormat="1" ht="20.100000000000001" customHeight="1" x14ac:dyDescent="0.25">
      <c r="A48" s="29">
        <v>2</v>
      </c>
      <c r="B48" s="2"/>
      <c r="C48" s="155"/>
      <c r="D48" s="155"/>
      <c r="E48" s="59"/>
      <c r="F48" s="156"/>
      <c r="G48" s="156"/>
      <c r="H48" s="156"/>
      <c r="L48" s="6"/>
      <c r="N48" s="6"/>
      <c r="R48" s="6"/>
    </row>
    <row r="49" spans="1:18" s="4" customFormat="1" ht="20.100000000000001" customHeight="1" x14ac:dyDescent="0.25">
      <c r="A49" s="29">
        <v>3</v>
      </c>
      <c r="B49" s="2"/>
      <c r="C49" s="155"/>
      <c r="D49" s="155"/>
      <c r="E49" s="59"/>
      <c r="F49" s="156"/>
      <c r="G49" s="156"/>
      <c r="H49" s="156"/>
      <c r="L49" s="6"/>
      <c r="N49" s="6"/>
      <c r="R49" s="6"/>
    </row>
    <row r="50" spans="1:18" s="4" customFormat="1" ht="20.100000000000001" customHeight="1" x14ac:dyDescent="0.25">
      <c r="A50" s="29">
        <v>4</v>
      </c>
      <c r="B50" s="2"/>
      <c r="C50" s="155"/>
      <c r="D50" s="155"/>
      <c r="E50" s="59"/>
      <c r="F50" s="156"/>
      <c r="G50" s="156"/>
      <c r="H50" s="156"/>
      <c r="L50" s="6"/>
      <c r="N50" s="6"/>
      <c r="R50" s="6"/>
    </row>
    <row r="51" spans="1:18" s="4" customFormat="1" ht="20.100000000000001" customHeight="1" x14ac:dyDescent="0.25">
      <c r="A51" s="29">
        <v>5</v>
      </c>
      <c r="B51" s="2"/>
      <c r="C51" s="155"/>
      <c r="D51" s="155"/>
      <c r="E51" s="59"/>
      <c r="F51" s="156"/>
      <c r="G51" s="156"/>
      <c r="H51" s="156"/>
      <c r="L51" s="6"/>
      <c r="N51" s="6"/>
      <c r="R51" s="6"/>
    </row>
    <row r="52" spans="1:18" s="4" customFormat="1" ht="20.100000000000001" customHeight="1" x14ac:dyDescent="0.25">
      <c r="A52" s="29">
        <v>6</v>
      </c>
      <c r="B52" s="2"/>
      <c r="C52" s="155"/>
      <c r="D52" s="155"/>
      <c r="E52" s="59"/>
      <c r="F52" s="156"/>
      <c r="G52" s="156"/>
      <c r="H52" s="156"/>
      <c r="L52" s="6"/>
      <c r="N52" s="6"/>
      <c r="R52" s="6"/>
    </row>
    <row r="53" spans="1:18" s="4" customFormat="1" ht="20.100000000000001" customHeight="1" x14ac:dyDescent="0.25">
      <c r="A53" s="29">
        <v>7</v>
      </c>
      <c r="B53" s="2"/>
      <c r="C53" s="155"/>
      <c r="D53" s="155"/>
      <c r="E53" s="59"/>
      <c r="F53" s="156"/>
      <c r="G53" s="156"/>
      <c r="H53" s="156"/>
      <c r="L53" s="6"/>
      <c r="N53" s="6"/>
      <c r="R53" s="6"/>
    </row>
    <row r="54" spans="1:18" s="4" customFormat="1" ht="20.100000000000001" customHeight="1" x14ac:dyDescent="0.25">
      <c r="A54" s="29">
        <v>8</v>
      </c>
      <c r="B54" s="2"/>
      <c r="C54" s="155"/>
      <c r="D54" s="155"/>
      <c r="E54" s="59"/>
      <c r="F54" s="156"/>
      <c r="G54" s="156"/>
      <c r="H54" s="156"/>
      <c r="L54" s="6"/>
      <c r="N54" s="6"/>
      <c r="R54" s="6"/>
    </row>
    <row r="55" spans="1:18" s="4" customFormat="1" ht="20.100000000000001" customHeight="1" x14ac:dyDescent="0.25">
      <c r="A55" s="29">
        <v>9</v>
      </c>
      <c r="B55" s="2"/>
      <c r="C55" s="155"/>
      <c r="D55" s="155"/>
      <c r="E55" s="59"/>
      <c r="F55" s="156"/>
      <c r="G55" s="156"/>
      <c r="H55" s="156"/>
      <c r="L55" s="6"/>
      <c r="N55" s="6"/>
      <c r="R55" s="6"/>
    </row>
    <row r="56" spans="1:18" s="4" customFormat="1" ht="20.100000000000001" customHeight="1" x14ac:dyDescent="0.25">
      <c r="A56" s="29">
        <v>10</v>
      </c>
      <c r="B56" s="2"/>
      <c r="C56" s="155"/>
      <c r="D56" s="155"/>
      <c r="E56" s="59"/>
      <c r="F56" s="156"/>
      <c r="G56" s="156"/>
      <c r="H56" s="156"/>
      <c r="L56" s="6"/>
      <c r="N56" s="6"/>
      <c r="R56" s="6"/>
    </row>
    <row r="57" spans="1:18" s="4" customFormat="1" ht="20.100000000000001" customHeight="1" x14ac:dyDescent="0.25">
      <c r="A57" s="29">
        <v>11</v>
      </c>
      <c r="B57" s="2"/>
      <c r="C57" s="155"/>
      <c r="D57" s="155"/>
      <c r="E57" s="59"/>
      <c r="F57" s="156"/>
      <c r="G57" s="156"/>
      <c r="H57" s="156"/>
      <c r="L57" s="6"/>
      <c r="N57" s="6"/>
      <c r="R57" s="6"/>
    </row>
    <row r="58" spans="1:18" s="4" customFormat="1" ht="20.100000000000001" customHeight="1" x14ac:dyDescent="0.25">
      <c r="A58" s="29">
        <v>12</v>
      </c>
      <c r="B58" s="2"/>
      <c r="C58" s="155"/>
      <c r="D58" s="155"/>
      <c r="E58" s="59"/>
      <c r="F58" s="156"/>
      <c r="G58" s="156"/>
      <c r="H58" s="156"/>
      <c r="L58" s="6"/>
      <c r="N58" s="6"/>
      <c r="R58" s="6"/>
    </row>
    <row r="59" spans="1:18" s="4" customFormat="1" ht="20.100000000000001" customHeight="1" x14ac:dyDescent="0.25">
      <c r="A59" s="29">
        <v>13</v>
      </c>
      <c r="B59" s="2"/>
      <c r="C59" s="155"/>
      <c r="D59" s="155"/>
      <c r="E59" s="59"/>
      <c r="F59" s="156"/>
      <c r="G59" s="156"/>
      <c r="H59" s="156"/>
      <c r="L59" s="6"/>
      <c r="N59" s="6"/>
      <c r="R59" s="6"/>
    </row>
    <row r="60" spans="1:18" s="4" customFormat="1" ht="20.100000000000001" customHeight="1" x14ac:dyDescent="0.25">
      <c r="A60" s="29">
        <v>14</v>
      </c>
      <c r="B60" s="2"/>
      <c r="C60" s="155"/>
      <c r="D60" s="155"/>
      <c r="E60" s="59"/>
      <c r="F60" s="156"/>
      <c r="G60" s="156"/>
      <c r="H60" s="156"/>
      <c r="L60" s="6"/>
      <c r="N60" s="6"/>
      <c r="R60" s="6"/>
    </row>
    <row r="61" spans="1:18" s="4" customFormat="1" ht="20.100000000000001" customHeight="1" x14ac:dyDescent="0.25">
      <c r="A61" s="29">
        <v>15</v>
      </c>
      <c r="B61" s="2"/>
      <c r="C61" s="155"/>
      <c r="D61" s="155"/>
      <c r="E61" s="59"/>
      <c r="F61" s="156"/>
      <c r="G61" s="156"/>
      <c r="H61" s="156"/>
      <c r="L61" s="6"/>
      <c r="N61" s="6"/>
      <c r="R61" s="6"/>
    </row>
    <row r="62" spans="1:18" s="4" customFormat="1" ht="20.100000000000001" customHeight="1" x14ac:dyDescent="0.25">
      <c r="A62" s="29">
        <v>16</v>
      </c>
      <c r="B62" s="2"/>
      <c r="C62" s="155"/>
      <c r="D62" s="155"/>
      <c r="E62" s="59"/>
      <c r="F62" s="156"/>
      <c r="G62" s="156"/>
      <c r="H62" s="156"/>
      <c r="L62" s="6"/>
      <c r="N62" s="6"/>
      <c r="R62" s="6"/>
    </row>
    <row r="63" spans="1:18" s="4" customFormat="1" ht="20.100000000000001" customHeight="1" x14ac:dyDescent="0.25">
      <c r="A63" s="29">
        <v>17</v>
      </c>
      <c r="B63" s="2"/>
      <c r="C63" s="155"/>
      <c r="D63" s="155"/>
      <c r="E63" s="59"/>
      <c r="F63" s="156"/>
      <c r="G63" s="156"/>
      <c r="H63" s="156"/>
      <c r="L63" s="6"/>
      <c r="N63" s="6"/>
      <c r="R63" s="6"/>
    </row>
    <row r="64" spans="1:18" s="4" customFormat="1" ht="20.100000000000001" customHeight="1" x14ac:dyDescent="0.25">
      <c r="A64" s="29">
        <v>18</v>
      </c>
      <c r="B64" s="2"/>
      <c r="C64" s="155"/>
      <c r="D64" s="155"/>
      <c r="E64" s="59"/>
      <c r="F64" s="156"/>
      <c r="G64" s="156"/>
      <c r="H64" s="156"/>
      <c r="L64" s="6"/>
      <c r="N64" s="6"/>
      <c r="R64" s="6"/>
    </row>
    <row r="65" spans="1:18" s="4" customFormat="1" ht="20.100000000000001" customHeight="1" x14ac:dyDescent="0.25">
      <c r="A65" s="29">
        <v>19</v>
      </c>
      <c r="B65" s="2"/>
      <c r="C65" s="155"/>
      <c r="D65" s="155"/>
      <c r="E65" s="59"/>
      <c r="F65" s="156"/>
      <c r="G65" s="156"/>
      <c r="H65" s="156"/>
      <c r="L65" s="6"/>
      <c r="N65" s="6"/>
      <c r="R65" s="6"/>
    </row>
    <row r="66" spans="1:18" s="4" customFormat="1" ht="20.100000000000001" customHeight="1" x14ac:dyDescent="0.25">
      <c r="A66" s="29">
        <v>20</v>
      </c>
      <c r="B66" s="2"/>
      <c r="C66" s="155"/>
      <c r="D66" s="155"/>
      <c r="E66" s="59"/>
      <c r="F66" s="160"/>
      <c r="G66" s="160"/>
      <c r="H66" s="160"/>
      <c r="L66" s="6"/>
      <c r="N66" s="6"/>
      <c r="R66" s="6"/>
    </row>
    <row r="67" spans="1:18" s="4" customFormat="1" ht="3.95" customHeight="1" x14ac:dyDescent="0.25">
      <c r="A67" s="161"/>
      <c r="B67" s="162"/>
      <c r="C67" s="162"/>
      <c r="D67" s="163"/>
      <c r="E67" s="60"/>
      <c r="F67" s="60"/>
      <c r="G67" s="60"/>
      <c r="H67" s="61"/>
      <c r="L67" s="6"/>
      <c r="N67" s="6"/>
      <c r="R67" s="6"/>
    </row>
    <row r="68" spans="1:18" s="4" customFormat="1" ht="20.100000000000001" customHeight="1" x14ac:dyDescent="0.25">
      <c r="A68" s="52" t="s">
        <v>28</v>
      </c>
      <c r="B68" s="53">
        <f>SUM(B47:B66)</f>
        <v>0</v>
      </c>
      <c r="C68" s="159"/>
      <c r="D68" s="159"/>
      <c r="E68" s="62"/>
      <c r="L68" s="6"/>
      <c r="N68" s="6"/>
      <c r="R68" s="6"/>
    </row>
    <row r="69" spans="1:18" s="4" customFormat="1" ht="20.100000000000001" customHeight="1" x14ac:dyDescent="0.25">
      <c r="A69" s="44"/>
      <c r="B69" s="44"/>
      <c r="C69" s="44"/>
      <c r="D69" s="44"/>
      <c r="E69" s="44"/>
      <c r="F69" s="44"/>
      <c r="G69" s="44"/>
      <c r="H69" s="44"/>
      <c r="L69" s="6"/>
      <c r="N69" s="6"/>
      <c r="R69" s="6"/>
    </row>
    <row r="70" spans="1:18" s="4" customFormat="1" ht="15" x14ac:dyDescent="0.25">
      <c r="A70" s="54"/>
      <c r="L70" s="6"/>
      <c r="N70" s="6"/>
      <c r="R70" s="6"/>
    </row>
    <row r="71" spans="1:18" s="4" customFormat="1" ht="15.75" x14ac:dyDescent="0.25">
      <c r="A71" s="23"/>
      <c r="H71" s="50"/>
      <c r="L71" s="6"/>
      <c r="N71" s="6"/>
      <c r="R71" s="6"/>
    </row>
    <row r="72" spans="1:18" s="4" customFormat="1" ht="15.75" x14ac:dyDescent="0.25">
      <c r="A72" s="55"/>
      <c r="H72" s="51"/>
      <c r="L72" s="6"/>
      <c r="N72" s="6"/>
      <c r="R72" s="6"/>
    </row>
    <row r="73" spans="1:18" s="4" customFormat="1" ht="15" x14ac:dyDescent="0.25">
      <c r="L73" s="6"/>
      <c r="N73" s="6"/>
      <c r="R73" s="6"/>
    </row>
    <row r="74" spans="1:18" s="4" customFormat="1" ht="15" x14ac:dyDescent="0.25">
      <c r="L74" s="6"/>
      <c r="N74" s="6"/>
      <c r="R74" s="6"/>
    </row>
    <row r="75" spans="1:18" s="4" customFormat="1" ht="15" x14ac:dyDescent="0.25">
      <c r="L75" s="6"/>
      <c r="N75" s="6"/>
      <c r="R75" s="6"/>
    </row>
    <row r="76" spans="1:18" s="4" customFormat="1" ht="15" x14ac:dyDescent="0.25">
      <c r="L76" s="6"/>
      <c r="N76" s="6"/>
      <c r="R76" s="6"/>
    </row>
    <row r="77" spans="1:18" s="4" customFormat="1" ht="15" x14ac:dyDescent="0.25">
      <c r="L77" s="6"/>
      <c r="N77" s="6"/>
      <c r="R77" s="6"/>
    </row>
    <row r="78" spans="1:18" s="4" customFormat="1" ht="15" x14ac:dyDescent="0.25">
      <c r="L78" s="6"/>
      <c r="N78" s="6"/>
      <c r="R78" s="6"/>
    </row>
    <row r="79" spans="1:18" s="4" customFormat="1" ht="15" x14ac:dyDescent="0.25">
      <c r="L79" s="6"/>
      <c r="N79" s="6"/>
      <c r="R79" s="6"/>
    </row>
    <row r="80" spans="1:18" s="4" customFormat="1" ht="15" x14ac:dyDescent="0.25">
      <c r="L80" s="6"/>
      <c r="N80" s="6"/>
      <c r="R80" s="6"/>
    </row>
    <row r="81" spans="12:18" s="4" customFormat="1" ht="15" x14ac:dyDescent="0.25">
      <c r="L81" s="6"/>
      <c r="N81" s="6"/>
      <c r="R81" s="6"/>
    </row>
    <row r="82" spans="12:18" s="4" customFormat="1" ht="15" x14ac:dyDescent="0.25">
      <c r="L82" s="6"/>
      <c r="N82" s="6"/>
      <c r="R82" s="6"/>
    </row>
    <row r="83" spans="12:18" s="4" customFormat="1" ht="15" x14ac:dyDescent="0.25">
      <c r="L83" s="6"/>
      <c r="N83" s="6"/>
      <c r="R83" s="6"/>
    </row>
    <row r="84" spans="12:18" s="4" customFormat="1" ht="15" x14ac:dyDescent="0.25">
      <c r="L84" s="6"/>
      <c r="N84" s="6"/>
      <c r="R84" s="6"/>
    </row>
    <row r="85" spans="12:18" s="4" customFormat="1" ht="15" x14ac:dyDescent="0.25">
      <c r="L85" s="6"/>
      <c r="N85" s="6"/>
      <c r="R85" s="6"/>
    </row>
    <row r="86" spans="12:18" s="4" customFormat="1" ht="15" x14ac:dyDescent="0.25">
      <c r="L86" s="6"/>
      <c r="N86" s="6"/>
      <c r="R86" s="6"/>
    </row>
    <row r="87" spans="12:18" s="4" customFormat="1" ht="15" x14ac:dyDescent="0.25">
      <c r="L87" s="6"/>
      <c r="N87" s="6"/>
      <c r="R87" s="6"/>
    </row>
    <row r="88" spans="12:18" s="4" customFormat="1" ht="15" x14ac:dyDescent="0.25">
      <c r="L88" s="6"/>
      <c r="N88" s="6"/>
      <c r="R88" s="6"/>
    </row>
    <row r="89" spans="12:18" s="4" customFormat="1" ht="15" x14ac:dyDescent="0.25">
      <c r="L89" s="6"/>
      <c r="N89" s="6"/>
      <c r="R89" s="6"/>
    </row>
    <row r="90" spans="12:18" s="4" customFormat="1" ht="15" x14ac:dyDescent="0.25">
      <c r="L90" s="6"/>
      <c r="N90" s="6"/>
      <c r="R90" s="6"/>
    </row>
    <row r="91" spans="12:18" s="4" customFormat="1" ht="15" x14ac:dyDescent="0.25">
      <c r="L91" s="6"/>
      <c r="N91" s="6"/>
      <c r="R91" s="6"/>
    </row>
    <row r="92" spans="12:18" s="4" customFormat="1" ht="15" x14ac:dyDescent="0.25">
      <c r="L92" s="6"/>
      <c r="N92" s="6"/>
      <c r="R92" s="6"/>
    </row>
    <row r="93" spans="12:18" s="4" customFormat="1" ht="15" x14ac:dyDescent="0.25">
      <c r="L93" s="6"/>
      <c r="N93" s="6"/>
      <c r="R93" s="6"/>
    </row>
    <row r="94" spans="12:18" s="4" customFormat="1" ht="15" x14ac:dyDescent="0.25">
      <c r="L94" s="6"/>
      <c r="N94" s="6"/>
      <c r="R94" s="6"/>
    </row>
    <row r="95" spans="12:18" s="4" customFormat="1" ht="15" x14ac:dyDescent="0.25">
      <c r="L95" s="6"/>
      <c r="N95" s="6"/>
      <c r="R95" s="6"/>
    </row>
    <row r="96" spans="12:18" s="4" customFormat="1" ht="15" x14ac:dyDescent="0.25">
      <c r="L96" s="6"/>
      <c r="N96" s="6"/>
      <c r="R96" s="6"/>
    </row>
    <row r="97" spans="12:18" s="4" customFormat="1" ht="15" x14ac:dyDescent="0.25">
      <c r="L97" s="6"/>
      <c r="N97" s="6"/>
      <c r="R97" s="6"/>
    </row>
    <row r="98" spans="12:18" s="4" customFormat="1" ht="15" x14ac:dyDescent="0.25">
      <c r="L98" s="6"/>
      <c r="N98" s="6"/>
      <c r="R98" s="6"/>
    </row>
    <row r="99" spans="12:18" s="4" customFormat="1" ht="15" x14ac:dyDescent="0.25">
      <c r="L99" s="6"/>
      <c r="N99" s="6"/>
      <c r="R99" s="6"/>
    </row>
    <row r="100" spans="12:18" s="4" customFormat="1" ht="15" x14ac:dyDescent="0.25">
      <c r="L100" s="6"/>
      <c r="N100" s="6"/>
      <c r="R100" s="6"/>
    </row>
    <row r="101" spans="12:18" s="4" customFormat="1" ht="15" x14ac:dyDescent="0.25">
      <c r="L101" s="6"/>
      <c r="N101" s="6"/>
      <c r="R101" s="6"/>
    </row>
    <row r="102" spans="12:18" s="4" customFormat="1" ht="15" x14ac:dyDescent="0.25">
      <c r="L102" s="6"/>
      <c r="N102" s="6"/>
      <c r="R102" s="6"/>
    </row>
    <row r="103" spans="12:18" s="4" customFormat="1" ht="15" x14ac:dyDescent="0.25">
      <c r="L103" s="6"/>
      <c r="N103" s="6"/>
      <c r="R103" s="6"/>
    </row>
    <row r="104" spans="12:18" s="4" customFormat="1" ht="15" x14ac:dyDescent="0.25">
      <c r="L104" s="6"/>
      <c r="N104" s="6"/>
      <c r="R104" s="6"/>
    </row>
    <row r="105" spans="12:18" s="4" customFormat="1" ht="15" x14ac:dyDescent="0.25"/>
    <row r="106" spans="12:18" s="4" customFormat="1" ht="15" x14ac:dyDescent="0.25"/>
    <row r="107" spans="12:18" s="4" customFormat="1" ht="15" x14ac:dyDescent="0.25"/>
  </sheetData>
  <sheetProtection algorithmName="SHA-512" hashValue="C+Br+NhOBwejDVKcOZJhSg7wRoLCvRpQLArVgXlBIq6LBGJUF/pgdVdmvvh9il4bo5i9dgTTj3lNhPiYVvlJDA==" saltValue="JCrN1jFEChhOnt5XX/1wUQ==" spinCount="100000" sheet="1" formatColumns="0" formatRows="0" selectLockedCells="1" autoFilter="0"/>
  <mergeCells count="101">
    <mergeCell ref="C65:D65"/>
    <mergeCell ref="F65:H65"/>
    <mergeCell ref="C66:D66"/>
    <mergeCell ref="F66:H66"/>
    <mergeCell ref="A67:D67"/>
    <mergeCell ref="C68:D68"/>
    <mergeCell ref="C62:D62"/>
    <mergeCell ref="F62:H62"/>
    <mergeCell ref="C63:D63"/>
    <mergeCell ref="F63:H63"/>
    <mergeCell ref="C64:D64"/>
    <mergeCell ref="F64:H64"/>
    <mergeCell ref="C59:D59"/>
    <mergeCell ref="F59:H59"/>
    <mergeCell ref="C60:D60"/>
    <mergeCell ref="F60:H60"/>
    <mergeCell ref="C61:D61"/>
    <mergeCell ref="F61:H61"/>
    <mergeCell ref="C56:D56"/>
    <mergeCell ref="F56:H56"/>
    <mergeCell ref="C57:D57"/>
    <mergeCell ref="F57:H57"/>
    <mergeCell ref="C58:D58"/>
    <mergeCell ref="F58:H58"/>
    <mergeCell ref="C53:D53"/>
    <mergeCell ref="F53:H53"/>
    <mergeCell ref="C54:D54"/>
    <mergeCell ref="F54:H54"/>
    <mergeCell ref="C55:D55"/>
    <mergeCell ref="F55:H55"/>
    <mergeCell ref="C50:D50"/>
    <mergeCell ref="F50:H50"/>
    <mergeCell ref="C51:D51"/>
    <mergeCell ref="F51:H51"/>
    <mergeCell ref="C52:D52"/>
    <mergeCell ref="F52:H52"/>
    <mergeCell ref="C47:D47"/>
    <mergeCell ref="F47:H47"/>
    <mergeCell ref="C48:D48"/>
    <mergeCell ref="F48:H48"/>
    <mergeCell ref="C49:D49"/>
    <mergeCell ref="F49:H49"/>
    <mergeCell ref="B41:C41"/>
    <mergeCell ref="A43:C43"/>
    <mergeCell ref="A45:D45"/>
    <mergeCell ref="E45:H45"/>
    <mergeCell ref="C46:D46"/>
    <mergeCell ref="F46:H46"/>
    <mergeCell ref="B35:C35"/>
    <mergeCell ref="B36:C36"/>
    <mergeCell ref="B37:C37"/>
    <mergeCell ref="B38:C38"/>
    <mergeCell ref="B39:C39"/>
    <mergeCell ref="B40:C40"/>
    <mergeCell ref="B29:C29"/>
    <mergeCell ref="B30:C30"/>
    <mergeCell ref="B31:C31"/>
    <mergeCell ref="B32:C32"/>
    <mergeCell ref="B33:C33"/>
    <mergeCell ref="B34:C34"/>
    <mergeCell ref="B23:C23"/>
    <mergeCell ref="B24:C24"/>
    <mergeCell ref="B25:C25"/>
    <mergeCell ref="B26:C26"/>
    <mergeCell ref="A27:H27"/>
    <mergeCell ref="B28:C28"/>
    <mergeCell ref="B17:C17"/>
    <mergeCell ref="B18:C18"/>
    <mergeCell ref="B19:C19"/>
    <mergeCell ref="B20:C20"/>
    <mergeCell ref="B21:C21"/>
    <mergeCell ref="B22:C22"/>
    <mergeCell ref="B15:C15"/>
    <mergeCell ref="B16:C16"/>
    <mergeCell ref="C9:D9"/>
    <mergeCell ref="A10:B10"/>
    <mergeCell ref="C10:D10"/>
    <mergeCell ref="F10:H10"/>
    <mergeCell ref="A11:B11"/>
    <mergeCell ref="C11:D11"/>
    <mergeCell ref="F11:H11"/>
    <mergeCell ref="A8:B8"/>
    <mergeCell ref="C8:D8"/>
    <mergeCell ref="E8:E9"/>
    <mergeCell ref="F8:H9"/>
    <mergeCell ref="A9:B9"/>
    <mergeCell ref="A12:H12"/>
    <mergeCell ref="AF12:AG12"/>
    <mergeCell ref="B13:C13"/>
    <mergeCell ref="B14:C14"/>
    <mergeCell ref="F1:H1"/>
    <mergeCell ref="F2:H2"/>
    <mergeCell ref="F3:H3"/>
    <mergeCell ref="F4:H4"/>
    <mergeCell ref="C5:F5"/>
    <mergeCell ref="G5:H5"/>
    <mergeCell ref="A6:D6"/>
    <mergeCell ref="E6:H6"/>
    <mergeCell ref="A7:B7"/>
    <mergeCell ref="C7:D7"/>
    <mergeCell ref="E7:H7"/>
  </mergeCells>
  <conditionalFormatting sqref="A10:A11 B47:C47 B48:B66">
    <cfRule type="cellIs" priority="21" stopIfTrue="1" operator="notEqual">
      <formula>0</formula>
    </cfRule>
  </conditionalFormatting>
  <conditionalFormatting sqref="A10:A11 B47:C47 B48:B66">
    <cfRule type="cellIs" dxfId="129" priority="20" stopIfTrue="1" operator="equal">
      <formula>0</formula>
    </cfRule>
  </conditionalFormatting>
  <conditionalFormatting sqref="A10:A11">
    <cfRule type="cellIs" dxfId="128" priority="19" operator="equal">
      <formula>#REF!</formula>
    </cfRule>
  </conditionalFormatting>
  <conditionalFormatting sqref="G5">
    <cfRule type="cellIs" dxfId="127" priority="18" stopIfTrue="1" operator="equal">
      <formula>0</formula>
    </cfRule>
  </conditionalFormatting>
  <conditionalFormatting sqref="C7">
    <cfRule type="cellIs" dxfId="126" priority="15" stopIfTrue="1" operator="equal">
      <formula>0</formula>
    </cfRule>
  </conditionalFormatting>
  <conditionalFormatting sqref="C8:C9">
    <cfRule type="cellIs" dxfId="125" priority="14" stopIfTrue="1" operator="equal">
      <formula>0</formula>
    </cfRule>
  </conditionalFormatting>
  <conditionalFormatting sqref="C48:C66">
    <cfRule type="cellIs" priority="17" stopIfTrue="1" operator="notEqual">
      <formula>0</formula>
    </cfRule>
  </conditionalFormatting>
  <conditionalFormatting sqref="C48:C66">
    <cfRule type="cellIs" dxfId="124" priority="16" stopIfTrue="1" operator="equal">
      <formula>0</formula>
    </cfRule>
  </conditionalFormatting>
  <conditionalFormatting sqref="D14">
    <cfRule type="cellIs" priority="13" stopIfTrue="1" operator="notEqual">
      <formula>0</formula>
    </cfRule>
  </conditionalFormatting>
  <conditionalFormatting sqref="D14">
    <cfRule type="cellIs" dxfId="123" priority="12" stopIfTrue="1" operator="equal">
      <formula>0</formula>
    </cfRule>
  </conditionalFormatting>
  <conditionalFormatting sqref="D15:F25">
    <cfRule type="cellIs" dxfId="122" priority="11" stopIfTrue="1" operator="equal">
      <formula>""</formula>
    </cfRule>
  </conditionalFormatting>
  <conditionalFormatting sqref="E14:F14">
    <cfRule type="cellIs" priority="10" stopIfTrue="1" operator="notEqual">
      <formula>0</formula>
    </cfRule>
  </conditionalFormatting>
  <conditionalFormatting sqref="E14:F14">
    <cfRule type="cellIs" dxfId="121" priority="9" stopIfTrue="1" operator="equal">
      <formula>0</formula>
    </cfRule>
  </conditionalFormatting>
  <conditionalFormatting sqref="D29">
    <cfRule type="cellIs" priority="8" stopIfTrue="1" operator="notEqual">
      <formula>0</formula>
    </cfRule>
  </conditionalFormatting>
  <conditionalFormatting sqref="D29">
    <cfRule type="cellIs" dxfId="120" priority="7" stopIfTrue="1" operator="equal">
      <formula>0</formula>
    </cfRule>
  </conditionalFormatting>
  <conditionalFormatting sqref="D30:F40">
    <cfRule type="cellIs" priority="6" stopIfTrue="1" operator="notEqual">
      <formula>0</formula>
    </cfRule>
  </conditionalFormatting>
  <conditionalFormatting sqref="D30:F40">
    <cfRule type="cellIs" dxfId="119" priority="5" stopIfTrue="1" operator="equal">
      <formula>""</formula>
    </cfRule>
  </conditionalFormatting>
  <conditionalFormatting sqref="E29:F29">
    <cfRule type="cellIs" priority="4" stopIfTrue="1" operator="notEqual">
      <formula>0</formula>
    </cfRule>
  </conditionalFormatting>
  <conditionalFormatting sqref="E29:F29">
    <cfRule type="cellIs" dxfId="118" priority="3" stopIfTrue="1" operator="equal">
      <formula>0</formula>
    </cfRule>
  </conditionalFormatting>
  <conditionalFormatting sqref="F4">
    <cfRule type="cellIs" dxfId="117" priority="1" stopIfTrue="1" operator="equal">
      <formula>0</formula>
    </cfRule>
  </conditionalFormatting>
  <hyperlinks>
    <hyperlink ref="AF4" location="Instructions!A8" display="Instructions" xr:uid="{7A30B483-44E1-4B16-9565-260B3EE96245}"/>
  </hyperlinks>
  <printOptions horizontalCentered="1"/>
  <pageMargins left="0.25" right="0.25" top="0.75" bottom="0.75" header="0.3" footer="0.3"/>
  <pageSetup scale="18"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7F26D-4510-42E4-BD3F-BF9CDE7A6601}">
  <sheetPr>
    <tabColor theme="8" tint="0.59999389629810485"/>
    <pageSetUpPr fitToPage="1"/>
  </sheetPr>
  <dimension ref="A1:BE107"/>
  <sheetViews>
    <sheetView showGridLines="0" zoomScale="75" zoomScaleNormal="75" zoomScaleSheetLayoutView="70" workbookViewId="0">
      <selection activeCell="F4" sqref="F4:H4"/>
    </sheetView>
  </sheetViews>
  <sheetFormatPr defaultColWidth="9.140625" defaultRowHeight="14.25" x14ac:dyDescent="0.25"/>
  <cols>
    <col min="1" max="1" width="14.7109375" style="14" customWidth="1"/>
    <col min="2" max="2" width="19.7109375" style="14" customWidth="1"/>
    <col min="3" max="3" width="29.7109375" style="14" customWidth="1"/>
    <col min="4" max="4" width="23.7109375" style="14" customWidth="1"/>
    <col min="5" max="5" width="25.5703125" style="14" customWidth="1"/>
    <col min="6" max="6" width="23.85546875" style="14" customWidth="1"/>
    <col min="7" max="7" width="23.7109375" style="14" customWidth="1"/>
    <col min="8" max="8" width="18.85546875" style="14" customWidth="1"/>
    <col min="9" max="9" width="9.140625" style="14" customWidth="1"/>
    <col min="10" max="10" width="17.7109375" style="14" customWidth="1"/>
    <col min="11" max="11" width="33.28515625" style="14" customWidth="1"/>
    <col min="12" max="12" width="15.85546875" style="14" customWidth="1"/>
    <col min="13" max="13" width="15.7109375" style="14" customWidth="1"/>
    <col min="14" max="14" width="15.85546875" style="14" customWidth="1"/>
    <col min="15" max="15" width="10.7109375" style="14" customWidth="1"/>
    <col min="16" max="16" width="15.85546875" style="14" customWidth="1"/>
    <col min="17" max="17" width="30.28515625" style="14" customWidth="1"/>
    <col min="18" max="18" width="13.5703125" style="14" customWidth="1"/>
    <col min="19" max="19" width="10.7109375" style="14" customWidth="1"/>
    <col min="20" max="20" width="10.5703125" style="14" customWidth="1"/>
    <col min="21" max="22" width="10.7109375" style="14" customWidth="1"/>
    <col min="23" max="23" width="19.28515625" style="14" customWidth="1"/>
    <col min="24" max="24" width="10.7109375" style="14" customWidth="1"/>
    <col min="25" max="31" width="9.140625" style="14" customWidth="1"/>
    <col min="32" max="32" width="20.42578125" style="14" bestFit="1" customWidth="1"/>
    <col min="33" max="33" width="21.28515625" style="14" customWidth="1"/>
    <col min="34" max="16384" width="9.140625" style="14"/>
  </cols>
  <sheetData>
    <row r="1" spans="1:57" ht="27" customHeight="1" x14ac:dyDescent="0.25">
      <c r="E1" s="5" t="s">
        <v>9</v>
      </c>
      <c r="F1" s="164" t="str">
        <f>IF(('Contract Roll-up'!F1)="","",'Contract Roll-up'!F1)</f>
        <v/>
      </c>
      <c r="G1" s="165"/>
      <c r="H1" s="166"/>
    </row>
    <row r="2" spans="1:57" ht="27" customHeight="1" x14ac:dyDescent="0.25">
      <c r="E2" s="5" t="s">
        <v>10</v>
      </c>
      <c r="F2" s="164" t="str">
        <f>IF(('Contract Roll-up'!F2)="","",'Contract Roll-up'!F2)</f>
        <v/>
      </c>
      <c r="G2" s="165"/>
      <c r="H2" s="166"/>
    </row>
    <row r="3" spans="1:57" ht="27" customHeight="1" x14ac:dyDescent="0.25">
      <c r="E3" s="5" t="s">
        <v>11</v>
      </c>
      <c r="F3" s="164" t="str">
        <f>IF(('Contract Roll-up'!F3)="","",'Contract Roll-up'!F3)</f>
        <v/>
      </c>
      <c r="G3" s="165"/>
      <c r="H3" s="166"/>
      <c r="J3" s="9"/>
      <c r="K3" s="10" t="s">
        <v>41</v>
      </c>
    </row>
    <row r="4" spans="1:57" s="4" customFormat="1" ht="27" customHeight="1" x14ac:dyDescent="0.25">
      <c r="C4" s="11" t="s">
        <v>8</v>
      </c>
      <c r="D4" s="72" t="str">
        <f>IF(('Contract Roll-up'!D4)="","",'Contract Roll-up'!D4)</f>
        <v/>
      </c>
      <c r="E4" s="5" t="s">
        <v>52</v>
      </c>
      <c r="F4" s="102"/>
      <c r="G4" s="103"/>
      <c r="H4" s="104"/>
      <c r="L4" s="6"/>
      <c r="N4" s="6"/>
      <c r="R4" s="6"/>
      <c r="AA4" s="4">
        <v>4</v>
      </c>
      <c r="AF4" s="12" t="s">
        <v>0</v>
      </c>
      <c r="AG4" s="8" t="s">
        <v>1</v>
      </c>
    </row>
    <row r="5" spans="1:57" s="4" customFormat="1" ht="27" customHeight="1" x14ac:dyDescent="0.25">
      <c r="A5" s="13"/>
      <c r="C5" s="135" t="s">
        <v>29</v>
      </c>
      <c r="D5" s="136"/>
      <c r="E5" s="136"/>
      <c r="F5" s="136"/>
      <c r="G5" s="150"/>
      <c r="H5" s="150"/>
      <c r="L5" s="6"/>
      <c r="N5" s="6"/>
      <c r="R5" s="6"/>
      <c r="AA5" s="4">
        <v>5</v>
      </c>
    </row>
    <row r="6" spans="1:57" ht="21.95" customHeight="1" x14ac:dyDescent="0.25">
      <c r="A6" s="132" t="s">
        <v>30</v>
      </c>
      <c r="B6" s="133"/>
      <c r="C6" s="133"/>
      <c r="D6" s="134"/>
      <c r="E6" s="129" t="str">
        <f>IF('Contract Roll-up'!D3="HUB","Work Authorization HUB Status","Work Authorization DBE Status")</f>
        <v>Work Authorization DBE Status</v>
      </c>
      <c r="F6" s="130"/>
      <c r="G6" s="130"/>
      <c r="H6" s="131"/>
      <c r="J6" s="4"/>
      <c r="K6" s="15"/>
      <c r="L6" s="15"/>
      <c r="M6" s="15"/>
      <c r="N6" s="15"/>
      <c r="O6" s="15"/>
      <c r="P6" s="15"/>
      <c r="Q6" s="15"/>
      <c r="R6" s="15"/>
      <c r="S6" s="15"/>
      <c r="T6" s="15"/>
      <c r="U6" s="15"/>
      <c r="V6" s="15"/>
    </row>
    <row r="7" spans="1:57" s="4" customFormat="1" ht="19.5" customHeight="1" x14ac:dyDescent="0.25">
      <c r="A7" s="114" t="s">
        <v>31</v>
      </c>
      <c r="B7" s="115"/>
      <c r="C7" s="151">
        <v>12</v>
      </c>
      <c r="D7" s="152"/>
      <c r="E7" s="126" t="s">
        <v>35</v>
      </c>
      <c r="F7" s="127"/>
      <c r="G7" s="127"/>
      <c r="H7" s="128"/>
      <c r="L7" s="6"/>
      <c r="N7" s="6"/>
      <c r="R7" s="6"/>
      <c r="AA7" s="4" t="s">
        <v>2</v>
      </c>
    </row>
    <row r="8" spans="1:57" s="4" customFormat="1" ht="20.25" customHeight="1" x14ac:dyDescent="0.25">
      <c r="A8" s="110" t="s">
        <v>32</v>
      </c>
      <c r="B8" s="111"/>
      <c r="C8" s="99"/>
      <c r="D8" s="101"/>
      <c r="E8" s="167" t="str">
        <f>IF('Contract Roll-up'!D3="HUB","Total HUB Amount 
       Committed","Total DBE Amount 
       Committed")</f>
        <v>Total DBE Amount 
       Committed</v>
      </c>
      <c r="F8" s="169" t="str">
        <f>IF(D26=0,"",D26)</f>
        <v/>
      </c>
      <c r="G8" s="170"/>
      <c r="H8" s="171"/>
      <c r="L8" s="6"/>
      <c r="N8" s="6"/>
      <c r="R8" s="6"/>
      <c r="AA8" s="4" t="s">
        <v>3</v>
      </c>
    </row>
    <row r="9" spans="1:57" s="4" customFormat="1" ht="20.100000000000001" customHeight="1" x14ac:dyDescent="0.25">
      <c r="A9" s="110" t="s">
        <v>33</v>
      </c>
      <c r="B9" s="111"/>
      <c r="C9" s="116"/>
      <c r="D9" s="117"/>
      <c r="E9" s="168"/>
      <c r="F9" s="172"/>
      <c r="G9" s="173"/>
      <c r="H9" s="174"/>
      <c r="L9" s="6"/>
      <c r="N9" s="6"/>
      <c r="R9" s="6"/>
      <c r="AA9" s="4" t="s">
        <v>4</v>
      </c>
    </row>
    <row r="10" spans="1:57" s="4" customFormat="1" ht="30" customHeight="1" x14ac:dyDescent="0.25">
      <c r="A10" s="125" t="s">
        <v>34</v>
      </c>
      <c r="B10" s="125"/>
      <c r="C10" s="97">
        <f>B68</f>
        <v>0</v>
      </c>
      <c r="D10" s="98"/>
      <c r="E10" s="16" t="str">
        <f>IF('Contract Roll-up'!D3="HUB","HUB % Committed 
        to Date","DBE % Committed 
        to Date")</f>
        <v>DBE % Committed 
        to Date</v>
      </c>
      <c r="F10" s="149" t="str">
        <f>IF(C9="","",D26/C11)</f>
        <v/>
      </c>
      <c r="G10" s="149"/>
      <c r="H10" s="149"/>
      <c r="L10" s="6"/>
      <c r="N10" s="6"/>
      <c r="R10" s="6"/>
      <c r="AA10" s="4" t="s">
        <v>5</v>
      </c>
    </row>
    <row r="11" spans="1:57" s="4" customFormat="1" ht="19.5" customHeight="1" x14ac:dyDescent="0.2">
      <c r="A11" s="96" t="s">
        <v>51</v>
      </c>
      <c r="B11" s="96"/>
      <c r="C11" s="97">
        <f>C9+C10</f>
        <v>0</v>
      </c>
      <c r="D11" s="98"/>
      <c r="E11" s="16" t="str">
        <f>IF('Contract Roll-up'!D3="HUB","HUB % Paid to Date","DBE % Paid to Date")</f>
        <v>DBE % Paid to Date</v>
      </c>
      <c r="F11" s="149" t="str">
        <f>IF(C9="","",G26/C11)</f>
        <v/>
      </c>
      <c r="G11" s="149"/>
      <c r="H11" s="149"/>
      <c r="I11" s="17"/>
      <c r="J11" s="18"/>
      <c r="K11" s="18"/>
      <c r="L11" s="19"/>
      <c r="M11" s="18"/>
      <c r="N11" s="19"/>
      <c r="O11" s="18"/>
      <c r="P11" s="18"/>
      <c r="Q11" s="18"/>
      <c r="R11" s="19"/>
      <c r="S11" s="18"/>
      <c r="T11" s="18"/>
      <c r="U11" s="18"/>
      <c r="V11" s="18"/>
      <c r="W11" s="18"/>
      <c r="X11" s="18"/>
      <c r="Y11" s="18"/>
      <c r="Z11" s="18"/>
      <c r="AA11" s="18"/>
      <c r="AB11" s="18"/>
      <c r="AC11" s="18"/>
      <c r="AD11" s="18"/>
      <c r="AE11" s="18"/>
      <c r="AF11" s="18"/>
      <c r="AG11" s="18"/>
      <c r="AH11" s="18"/>
      <c r="AI11" s="18"/>
      <c r="AJ11" s="18"/>
      <c r="AK11" s="18"/>
    </row>
    <row r="12" spans="1:57" s="20" customFormat="1" ht="21.95" customHeight="1" thickBot="1" x14ac:dyDescent="0.3">
      <c r="A12" s="132" t="s">
        <v>36</v>
      </c>
      <c r="B12" s="133"/>
      <c r="C12" s="133"/>
      <c r="D12" s="133"/>
      <c r="E12" s="133"/>
      <c r="F12" s="133"/>
      <c r="G12" s="133"/>
      <c r="H12" s="134"/>
      <c r="L12" s="21"/>
      <c r="N12" s="21"/>
      <c r="R12" s="21"/>
      <c r="AF12" s="153"/>
      <c r="AG12" s="154"/>
    </row>
    <row r="13" spans="1:57" s="4" customFormat="1" ht="63" customHeight="1" thickBot="1" x14ac:dyDescent="0.3">
      <c r="A13" s="22" t="s">
        <v>6</v>
      </c>
      <c r="B13" s="137" t="str">
        <f>'Contract Roll-up'!B13</f>
        <v>Subproviders Name: DBE only 
(Enter Alphabetically)</v>
      </c>
      <c r="C13" s="138"/>
      <c r="D13" s="22" t="s">
        <v>38</v>
      </c>
      <c r="E13" s="22" t="s">
        <v>21</v>
      </c>
      <c r="F13" s="22" t="s">
        <v>13</v>
      </c>
      <c r="G13" s="22" t="s">
        <v>22</v>
      </c>
      <c r="H13" s="22" t="s">
        <v>12</v>
      </c>
      <c r="J13" s="23"/>
      <c r="K13" s="24"/>
      <c r="L13" s="25"/>
      <c r="M13" s="24"/>
      <c r="N13" s="24"/>
      <c r="O13" s="24"/>
      <c r="P13" s="24"/>
      <c r="Q13" s="23"/>
      <c r="R13" s="26"/>
      <c r="S13" s="24"/>
      <c r="T13" s="24"/>
      <c r="U13" s="24"/>
      <c r="V13" s="24"/>
      <c r="W13" s="24"/>
      <c r="X13" s="24"/>
      <c r="AF13" s="27"/>
      <c r="AG13" s="28"/>
    </row>
    <row r="14" spans="1:57" s="4" customFormat="1" ht="20.100000000000001" customHeight="1" x14ac:dyDescent="0.25">
      <c r="A14" s="29">
        <v>1</v>
      </c>
      <c r="B14" s="107" t="str">
        <f>IF(('Contract Roll-up'!B14)="","",'Contract Roll-up'!B14)</f>
        <v/>
      </c>
      <c r="C14" s="109"/>
      <c r="D14" s="3"/>
      <c r="E14" s="3"/>
      <c r="F14" s="3"/>
      <c r="G14" s="49">
        <f>E14+F14</f>
        <v>0</v>
      </c>
      <c r="H14" s="31" t="str">
        <f t="shared" ref="H14:H26" si="0">IF(G14="","",IF(G14=0,"",G14/D14))</f>
        <v/>
      </c>
      <c r="I14" s="32"/>
      <c r="J14" s="33"/>
      <c r="K14" s="33"/>
      <c r="L14" s="34"/>
      <c r="M14" s="33"/>
      <c r="N14" s="33"/>
      <c r="O14" s="32"/>
      <c r="P14" s="33"/>
      <c r="R14" s="6"/>
      <c r="S14" s="33"/>
      <c r="T14" s="32"/>
      <c r="U14" s="33"/>
      <c r="V14" s="33"/>
      <c r="W14" s="32"/>
      <c r="X14" s="32"/>
      <c r="Y14" s="32"/>
      <c r="Z14" s="32"/>
      <c r="AA14" s="32"/>
      <c r="AB14" s="32"/>
      <c r="AC14" s="32"/>
      <c r="AD14" s="32"/>
      <c r="AE14" s="32"/>
      <c r="AF14" s="35"/>
      <c r="AG14" s="36"/>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row>
    <row r="15" spans="1:57" s="4" customFormat="1" ht="20.100000000000001" customHeight="1" x14ac:dyDescent="0.25">
      <c r="A15" s="29">
        <v>2</v>
      </c>
      <c r="B15" s="107" t="str">
        <f>IF(('Contract Roll-up'!B15)="","",'Contract Roll-up'!B15)</f>
        <v/>
      </c>
      <c r="C15" s="109"/>
      <c r="D15" s="3"/>
      <c r="E15" s="3"/>
      <c r="F15" s="3"/>
      <c r="G15" s="49">
        <f t="shared" ref="G15:G25" si="1">E15+F15</f>
        <v>0</v>
      </c>
      <c r="H15" s="31" t="str">
        <f t="shared" si="0"/>
        <v/>
      </c>
      <c r="I15" s="32"/>
      <c r="J15" s="33"/>
      <c r="K15" s="33"/>
      <c r="L15" s="34"/>
      <c r="M15" s="33"/>
      <c r="N15" s="33"/>
      <c r="O15" s="32"/>
      <c r="P15" s="33"/>
      <c r="R15" s="6"/>
      <c r="S15" s="33"/>
      <c r="T15" s="32"/>
      <c r="U15" s="33"/>
      <c r="V15" s="33"/>
      <c r="W15" s="32"/>
      <c r="X15" s="32"/>
      <c r="Y15" s="32"/>
      <c r="Z15" s="32"/>
      <c r="AA15" s="32"/>
      <c r="AB15" s="32"/>
      <c r="AC15" s="32"/>
      <c r="AD15" s="32"/>
      <c r="AE15" s="32"/>
      <c r="AF15" s="37"/>
      <c r="AG15" s="38"/>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row>
    <row r="16" spans="1:57" s="4" customFormat="1" ht="20.100000000000001" customHeight="1" x14ac:dyDescent="0.25">
      <c r="A16" s="29">
        <v>3</v>
      </c>
      <c r="B16" s="107" t="str">
        <f>IF(('Contract Roll-up'!B16)="","",'Contract Roll-up'!B16)</f>
        <v/>
      </c>
      <c r="C16" s="109"/>
      <c r="D16" s="3"/>
      <c r="E16" s="3"/>
      <c r="F16" s="3"/>
      <c r="G16" s="49">
        <f t="shared" si="1"/>
        <v>0</v>
      </c>
      <c r="H16" s="31" t="str">
        <f t="shared" si="0"/>
        <v/>
      </c>
      <c r="I16" s="32"/>
      <c r="J16" s="33"/>
      <c r="K16" s="33"/>
      <c r="L16" s="34"/>
      <c r="M16" s="33"/>
      <c r="N16" s="33"/>
      <c r="O16" s="32"/>
      <c r="P16" s="33"/>
      <c r="R16" s="6"/>
      <c r="S16" s="33"/>
      <c r="T16" s="32"/>
      <c r="U16" s="33"/>
      <c r="V16" s="33"/>
      <c r="W16" s="32"/>
      <c r="X16" s="32"/>
      <c r="Y16" s="32"/>
      <c r="Z16" s="32"/>
      <c r="AA16" s="32"/>
      <c r="AB16" s="32"/>
      <c r="AC16" s="32"/>
      <c r="AD16" s="32"/>
      <c r="AE16" s="32"/>
      <c r="AF16" s="37"/>
      <c r="AG16" s="38"/>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row>
    <row r="17" spans="1:57" s="4" customFormat="1" ht="20.100000000000001" customHeight="1" x14ac:dyDescent="0.25">
      <c r="A17" s="29">
        <v>4</v>
      </c>
      <c r="B17" s="107" t="str">
        <f>IF(('Contract Roll-up'!B17)="","",'Contract Roll-up'!B17)</f>
        <v/>
      </c>
      <c r="C17" s="109"/>
      <c r="D17" s="3"/>
      <c r="E17" s="3"/>
      <c r="F17" s="3"/>
      <c r="G17" s="49">
        <f t="shared" si="1"/>
        <v>0</v>
      </c>
      <c r="H17" s="31" t="str">
        <f t="shared" si="0"/>
        <v/>
      </c>
      <c r="I17" s="32"/>
      <c r="J17" s="33"/>
      <c r="K17" s="33"/>
      <c r="L17" s="34"/>
      <c r="M17" s="33"/>
      <c r="N17" s="33"/>
      <c r="O17" s="32"/>
      <c r="P17" s="33"/>
      <c r="R17" s="6"/>
      <c r="S17" s="33"/>
      <c r="T17" s="32"/>
      <c r="U17" s="33"/>
      <c r="V17" s="33"/>
      <c r="W17" s="32"/>
      <c r="X17" s="32"/>
      <c r="Y17" s="32"/>
      <c r="Z17" s="32"/>
      <c r="AA17" s="32"/>
      <c r="AB17" s="32"/>
      <c r="AC17" s="32"/>
      <c r="AD17" s="32"/>
      <c r="AE17" s="32"/>
      <c r="AF17" s="37"/>
      <c r="AG17" s="38"/>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row>
    <row r="18" spans="1:57" s="4" customFormat="1" ht="20.100000000000001" customHeight="1" x14ac:dyDescent="0.25">
      <c r="A18" s="29">
        <v>5</v>
      </c>
      <c r="B18" s="107" t="str">
        <f>IF(('Contract Roll-up'!B18)="","",'Contract Roll-up'!B18)</f>
        <v/>
      </c>
      <c r="C18" s="109"/>
      <c r="D18" s="3"/>
      <c r="E18" s="3"/>
      <c r="F18" s="3"/>
      <c r="G18" s="49">
        <f t="shared" si="1"/>
        <v>0</v>
      </c>
      <c r="H18" s="31" t="str">
        <f t="shared" si="0"/>
        <v/>
      </c>
      <c r="I18" s="32"/>
      <c r="J18" s="33"/>
      <c r="K18" s="33"/>
      <c r="L18" s="34"/>
      <c r="M18" s="33"/>
      <c r="N18" s="33"/>
      <c r="O18" s="32"/>
      <c r="P18" s="33"/>
      <c r="R18" s="6"/>
      <c r="S18" s="33"/>
      <c r="T18" s="32"/>
      <c r="U18" s="33"/>
      <c r="V18" s="33"/>
      <c r="W18" s="32"/>
      <c r="X18" s="32"/>
      <c r="Y18" s="32"/>
      <c r="Z18" s="32"/>
      <c r="AA18" s="32"/>
      <c r="AB18" s="32"/>
      <c r="AC18" s="32"/>
      <c r="AD18" s="32"/>
      <c r="AE18" s="32"/>
      <c r="AF18" s="37"/>
      <c r="AG18" s="38"/>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row>
    <row r="19" spans="1:57" s="4" customFormat="1" ht="20.100000000000001" customHeight="1" x14ac:dyDescent="0.25">
      <c r="A19" s="29">
        <v>6</v>
      </c>
      <c r="B19" s="107" t="str">
        <f>IF(('Contract Roll-up'!B19)="","",'Contract Roll-up'!B19)</f>
        <v/>
      </c>
      <c r="C19" s="109"/>
      <c r="D19" s="3"/>
      <c r="E19" s="3"/>
      <c r="F19" s="3"/>
      <c r="G19" s="49">
        <f t="shared" si="1"/>
        <v>0</v>
      </c>
      <c r="H19" s="31" t="str">
        <f t="shared" si="0"/>
        <v/>
      </c>
      <c r="I19" s="32"/>
      <c r="J19" s="33"/>
      <c r="K19" s="33"/>
      <c r="L19" s="34"/>
      <c r="M19" s="33"/>
      <c r="N19" s="33"/>
      <c r="O19" s="32"/>
      <c r="P19" s="33"/>
      <c r="R19" s="6"/>
      <c r="S19" s="33"/>
      <c r="T19" s="32"/>
      <c r="U19" s="33"/>
      <c r="V19" s="33"/>
      <c r="W19" s="32"/>
      <c r="X19" s="32"/>
      <c r="Y19" s="32"/>
      <c r="Z19" s="32"/>
      <c r="AA19" s="32"/>
      <c r="AB19" s="32"/>
      <c r="AC19" s="32"/>
      <c r="AD19" s="32"/>
      <c r="AE19" s="32"/>
      <c r="AF19" s="37"/>
      <c r="AG19" s="38"/>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row>
    <row r="20" spans="1:57" s="4" customFormat="1" ht="20.100000000000001" customHeight="1" x14ac:dyDescent="0.25">
      <c r="A20" s="29">
        <v>7</v>
      </c>
      <c r="B20" s="107" t="str">
        <f>IF(('Contract Roll-up'!B20)="","",'Contract Roll-up'!B20)</f>
        <v/>
      </c>
      <c r="C20" s="109"/>
      <c r="D20" s="3"/>
      <c r="E20" s="3"/>
      <c r="F20" s="3"/>
      <c r="G20" s="49">
        <f t="shared" si="1"/>
        <v>0</v>
      </c>
      <c r="H20" s="31" t="str">
        <f t="shared" si="0"/>
        <v/>
      </c>
      <c r="I20" s="32"/>
      <c r="J20" s="33"/>
      <c r="K20" s="33"/>
      <c r="L20" s="34"/>
      <c r="M20" s="33"/>
      <c r="N20" s="33"/>
      <c r="O20" s="32"/>
      <c r="P20" s="33"/>
      <c r="R20" s="6"/>
      <c r="S20" s="33"/>
      <c r="T20" s="32"/>
      <c r="U20" s="33"/>
      <c r="V20" s="33"/>
      <c r="W20" s="32"/>
      <c r="X20" s="32"/>
      <c r="Y20" s="32"/>
      <c r="Z20" s="32"/>
      <c r="AA20" s="32"/>
      <c r="AB20" s="32"/>
      <c r="AC20" s="32"/>
      <c r="AD20" s="32"/>
      <c r="AE20" s="32"/>
      <c r="AF20" s="37"/>
      <c r="AG20" s="38"/>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row>
    <row r="21" spans="1:57" s="4" customFormat="1" ht="20.100000000000001" customHeight="1" x14ac:dyDescent="0.25">
      <c r="A21" s="29">
        <v>8</v>
      </c>
      <c r="B21" s="107" t="str">
        <f>IF(('Contract Roll-up'!B21)="","",'Contract Roll-up'!B21)</f>
        <v/>
      </c>
      <c r="C21" s="109"/>
      <c r="D21" s="3"/>
      <c r="E21" s="3"/>
      <c r="F21" s="3"/>
      <c r="G21" s="49">
        <f t="shared" si="1"/>
        <v>0</v>
      </c>
      <c r="H21" s="31" t="str">
        <f t="shared" si="0"/>
        <v/>
      </c>
      <c r="I21" s="32"/>
      <c r="J21" s="33"/>
      <c r="K21" s="33"/>
      <c r="L21" s="34"/>
      <c r="M21" s="33"/>
      <c r="N21" s="33"/>
      <c r="O21" s="32"/>
      <c r="P21" s="33"/>
      <c r="R21" s="6"/>
      <c r="S21" s="33"/>
      <c r="T21" s="32"/>
      <c r="U21" s="33"/>
      <c r="V21" s="33"/>
      <c r="W21" s="32"/>
      <c r="X21" s="32"/>
      <c r="Y21" s="32"/>
      <c r="Z21" s="32"/>
      <c r="AA21" s="32"/>
      <c r="AB21" s="32"/>
      <c r="AC21" s="32"/>
      <c r="AD21" s="32"/>
      <c r="AE21" s="32"/>
      <c r="AF21" s="37"/>
      <c r="AG21" s="38"/>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row>
    <row r="22" spans="1:57" s="4" customFormat="1" ht="20.100000000000001" customHeight="1" x14ac:dyDescent="0.25">
      <c r="A22" s="29">
        <v>9</v>
      </c>
      <c r="B22" s="107" t="str">
        <f>IF(('Contract Roll-up'!B22)="","",'Contract Roll-up'!B22)</f>
        <v/>
      </c>
      <c r="C22" s="109"/>
      <c r="D22" s="3"/>
      <c r="E22" s="3"/>
      <c r="F22" s="3"/>
      <c r="G22" s="49">
        <f t="shared" si="1"/>
        <v>0</v>
      </c>
      <c r="H22" s="31" t="str">
        <f t="shared" si="0"/>
        <v/>
      </c>
      <c r="I22" s="32"/>
      <c r="J22" s="33"/>
      <c r="K22" s="33"/>
      <c r="L22" s="34"/>
      <c r="M22" s="33"/>
      <c r="N22" s="33"/>
      <c r="O22" s="32"/>
      <c r="P22" s="33"/>
      <c r="R22" s="6"/>
      <c r="S22" s="33"/>
      <c r="T22" s="32"/>
      <c r="U22" s="33"/>
      <c r="V22" s="33"/>
      <c r="W22" s="32"/>
      <c r="X22" s="32"/>
      <c r="Y22" s="32"/>
      <c r="Z22" s="32"/>
      <c r="AA22" s="32"/>
      <c r="AB22" s="32"/>
      <c r="AC22" s="32"/>
      <c r="AD22" s="32"/>
      <c r="AE22" s="32"/>
      <c r="AF22" s="37"/>
      <c r="AG22" s="38"/>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row>
    <row r="23" spans="1:57" s="4" customFormat="1" ht="20.100000000000001" customHeight="1" x14ac:dyDescent="0.25">
      <c r="A23" s="29">
        <v>10</v>
      </c>
      <c r="B23" s="107" t="str">
        <f>IF(('Contract Roll-up'!B23)="","",'Contract Roll-up'!B23)</f>
        <v/>
      </c>
      <c r="C23" s="109"/>
      <c r="D23" s="3"/>
      <c r="E23" s="3"/>
      <c r="F23" s="3"/>
      <c r="G23" s="49">
        <f t="shared" si="1"/>
        <v>0</v>
      </c>
      <c r="H23" s="31" t="str">
        <f t="shared" si="0"/>
        <v/>
      </c>
      <c r="I23" s="32"/>
      <c r="J23" s="33"/>
      <c r="K23" s="33"/>
      <c r="L23" s="34"/>
      <c r="M23" s="33"/>
      <c r="N23" s="33"/>
      <c r="O23" s="32"/>
      <c r="P23" s="33"/>
      <c r="R23" s="6"/>
      <c r="S23" s="33"/>
      <c r="T23" s="32"/>
      <c r="U23" s="33"/>
      <c r="V23" s="33"/>
      <c r="W23" s="32"/>
      <c r="X23" s="32"/>
      <c r="Y23" s="32"/>
      <c r="Z23" s="32"/>
      <c r="AA23" s="32"/>
      <c r="AB23" s="32"/>
      <c r="AC23" s="32"/>
      <c r="AD23" s="32"/>
      <c r="AE23" s="32"/>
      <c r="AF23" s="37"/>
      <c r="AG23" s="38"/>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row>
    <row r="24" spans="1:57" s="4" customFormat="1" ht="20.100000000000001" customHeight="1" x14ac:dyDescent="0.25">
      <c r="A24" s="29">
        <v>11</v>
      </c>
      <c r="B24" s="107" t="str">
        <f>IF(('Contract Roll-up'!B24)="","",'Contract Roll-up'!B24)</f>
        <v/>
      </c>
      <c r="C24" s="109"/>
      <c r="D24" s="3"/>
      <c r="E24" s="3"/>
      <c r="F24" s="3"/>
      <c r="G24" s="49">
        <f t="shared" si="1"/>
        <v>0</v>
      </c>
      <c r="H24" s="31" t="str">
        <f t="shared" si="0"/>
        <v/>
      </c>
      <c r="I24" s="32"/>
      <c r="J24" s="33"/>
      <c r="K24" s="33"/>
      <c r="L24" s="34"/>
      <c r="M24" s="33"/>
      <c r="N24" s="33"/>
      <c r="O24" s="32"/>
      <c r="P24" s="33"/>
      <c r="R24" s="6"/>
      <c r="S24" s="33"/>
      <c r="T24" s="32"/>
      <c r="U24" s="33"/>
      <c r="V24" s="33"/>
      <c r="W24" s="32"/>
      <c r="X24" s="32"/>
      <c r="Y24" s="32"/>
      <c r="Z24" s="32"/>
      <c r="AA24" s="32"/>
      <c r="AB24" s="32"/>
      <c r="AC24" s="32"/>
      <c r="AD24" s="32"/>
      <c r="AE24" s="32"/>
      <c r="AF24" s="37"/>
      <c r="AG24" s="38"/>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row>
    <row r="25" spans="1:57" s="4" customFormat="1" ht="20.100000000000001" customHeight="1" x14ac:dyDescent="0.25">
      <c r="A25" s="29">
        <v>12</v>
      </c>
      <c r="B25" s="107" t="str">
        <f>IF(('Contract Roll-up'!B25)="","",'Contract Roll-up'!B25)</f>
        <v/>
      </c>
      <c r="C25" s="109"/>
      <c r="D25" s="3"/>
      <c r="E25" s="3"/>
      <c r="F25" s="3"/>
      <c r="G25" s="49">
        <f t="shared" si="1"/>
        <v>0</v>
      </c>
      <c r="H25" s="31" t="str">
        <f t="shared" si="0"/>
        <v/>
      </c>
      <c r="I25" s="32"/>
      <c r="J25" s="33"/>
      <c r="K25" s="33"/>
      <c r="L25" s="34"/>
      <c r="M25" s="33"/>
      <c r="N25" s="33"/>
      <c r="O25" s="32"/>
      <c r="P25" s="33"/>
      <c r="R25" s="6"/>
      <c r="S25" s="33"/>
      <c r="T25" s="32"/>
      <c r="U25" s="33"/>
      <c r="V25" s="33"/>
      <c r="W25" s="32"/>
      <c r="X25" s="32"/>
      <c r="Y25" s="32"/>
      <c r="Z25" s="32"/>
      <c r="AA25" s="32"/>
      <c r="AB25" s="32"/>
      <c r="AC25" s="32"/>
      <c r="AD25" s="32"/>
      <c r="AE25" s="32"/>
      <c r="AF25" s="39"/>
      <c r="AG25" s="40"/>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row>
    <row r="26" spans="1:57" s="4" customFormat="1" ht="20.100000000000001" customHeight="1" x14ac:dyDescent="0.25">
      <c r="A26" s="29"/>
      <c r="B26" s="87" t="str">
        <f>'Contract Roll-up'!B26</f>
        <v>Subproviders Subtotal (DBE only)</v>
      </c>
      <c r="C26" s="88"/>
      <c r="D26" s="30">
        <f>SUM(D14:D25)</f>
        <v>0</v>
      </c>
      <c r="E26" s="30">
        <f t="shared" ref="E26:G26" si="2">SUM(E14:E25)</f>
        <v>0</v>
      </c>
      <c r="F26" s="30">
        <f t="shared" si="2"/>
        <v>0</v>
      </c>
      <c r="G26" s="30">
        <f t="shared" si="2"/>
        <v>0</v>
      </c>
      <c r="H26" s="31" t="str">
        <f t="shared" si="0"/>
        <v/>
      </c>
      <c r="I26" s="32"/>
      <c r="J26" s="33"/>
      <c r="K26" s="33"/>
      <c r="L26" s="34"/>
      <c r="M26" s="33"/>
      <c r="N26" s="33"/>
      <c r="O26" s="32"/>
      <c r="P26" s="33"/>
      <c r="R26" s="6"/>
      <c r="S26" s="33"/>
      <c r="T26" s="32"/>
      <c r="U26" s="33"/>
      <c r="V26" s="33"/>
      <c r="W26" s="32"/>
      <c r="X26" s="32"/>
      <c r="Y26" s="32"/>
      <c r="Z26" s="32"/>
      <c r="AA26" s="32"/>
      <c r="AB26" s="32"/>
      <c r="AC26" s="32"/>
      <c r="AD26" s="32"/>
      <c r="AE26" s="32"/>
      <c r="AF26" s="37"/>
      <c r="AG26" s="38"/>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row>
    <row r="27" spans="1:57" s="4" customFormat="1" ht="3.95" customHeight="1" x14ac:dyDescent="0.25">
      <c r="A27" s="139" t="s">
        <v>67</v>
      </c>
      <c r="B27" s="140"/>
      <c r="C27" s="140"/>
      <c r="D27" s="140"/>
      <c r="E27" s="140"/>
      <c r="F27" s="140"/>
      <c r="G27" s="140"/>
      <c r="H27" s="141"/>
      <c r="I27" s="32"/>
      <c r="J27" s="33"/>
      <c r="K27" s="33"/>
      <c r="L27" s="34"/>
      <c r="M27" s="33"/>
      <c r="N27" s="33"/>
      <c r="O27" s="32"/>
      <c r="P27" s="33"/>
      <c r="R27" s="6"/>
      <c r="S27" s="33"/>
      <c r="T27" s="32"/>
      <c r="U27" s="33"/>
      <c r="V27" s="33"/>
      <c r="W27" s="32"/>
      <c r="X27" s="32"/>
      <c r="Y27" s="32"/>
      <c r="Z27" s="32"/>
      <c r="AA27" s="32"/>
      <c r="AB27" s="32"/>
      <c r="AC27" s="32"/>
      <c r="AD27" s="32"/>
      <c r="AE27" s="32"/>
      <c r="AF27" s="39"/>
      <c r="AG27" s="40"/>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row>
    <row r="28" spans="1:57" s="4" customFormat="1" ht="63" customHeight="1" x14ac:dyDescent="0.25">
      <c r="A28" s="22" t="s">
        <v>6</v>
      </c>
      <c r="B28" s="137" t="str">
        <f>'Contract Roll-up'!B28</f>
        <v>Subproviders Name: non-DBE only 
(Enter Alphabetically)</v>
      </c>
      <c r="C28" s="138"/>
      <c r="D28" s="22" t="s">
        <v>14</v>
      </c>
      <c r="E28" s="22" t="s">
        <v>21</v>
      </c>
      <c r="F28" s="22" t="s">
        <v>13</v>
      </c>
      <c r="G28" s="22" t="s">
        <v>22</v>
      </c>
      <c r="H28" s="22" t="s">
        <v>12</v>
      </c>
      <c r="I28" s="32"/>
      <c r="J28" s="33"/>
      <c r="K28" s="33"/>
      <c r="L28" s="34"/>
      <c r="M28" s="33"/>
      <c r="N28" s="33"/>
      <c r="O28" s="32"/>
      <c r="P28" s="33"/>
      <c r="R28" s="6"/>
      <c r="S28" s="33"/>
      <c r="T28" s="32"/>
      <c r="U28" s="33"/>
      <c r="V28" s="33"/>
      <c r="W28" s="32"/>
      <c r="X28" s="32"/>
      <c r="Y28" s="32"/>
      <c r="Z28" s="32"/>
      <c r="AA28" s="32"/>
      <c r="AB28" s="32"/>
      <c r="AC28" s="32"/>
      <c r="AD28" s="32"/>
      <c r="AE28" s="32"/>
      <c r="AF28" s="37"/>
      <c r="AG28" s="38"/>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row>
    <row r="29" spans="1:57" s="4" customFormat="1" ht="20.100000000000001" customHeight="1" x14ac:dyDescent="0.25">
      <c r="A29" s="29">
        <v>1</v>
      </c>
      <c r="B29" s="107" t="str">
        <f>IF(('Contract Roll-up'!B29)="","",'Contract Roll-up'!B29)</f>
        <v/>
      </c>
      <c r="C29" s="109"/>
      <c r="D29" s="3"/>
      <c r="E29" s="3"/>
      <c r="F29" s="3"/>
      <c r="G29" s="49">
        <f>E29+F29</f>
        <v>0</v>
      </c>
      <c r="H29" s="31" t="str">
        <f t="shared" ref="H29:H41" si="3">IF(G29="","",IF(G29=0,"",G29/D29))</f>
        <v/>
      </c>
      <c r="I29" s="32"/>
      <c r="J29" s="33"/>
      <c r="K29" s="33"/>
      <c r="L29" s="34"/>
      <c r="M29" s="33"/>
      <c r="N29" s="33"/>
      <c r="O29" s="32"/>
      <c r="P29" s="33"/>
      <c r="R29" s="6"/>
      <c r="S29" s="33"/>
      <c r="T29" s="32"/>
      <c r="U29" s="33"/>
      <c r="V29" s="33"/>
      <c r="W29" s="32"/>
      <c r="X29" s="32"/>
      <c r="Y29" s="32"/>
      <c r="Z29" s="32"/>
      <c r="AA29" s="32"/>
      <c r="AB29" s="32"/>
      <c r="AC29" s="32"/>
      <c r="AD29" s="32"/>
      <c r="AE29" s="32"/>
      <c r="AF29" s="37"/>
      <c r="AG29" s="38"/>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row>
    <row r="30" spans="1:57" s="4" customFormat="1" ht="20.100000000000001" customHeight="1" x14ac:dyDescent="0.25">
      <c r="A30" s="29">
        <v>2</v>
      </c>
      <c r="B30" s="107" t="str">
        <f>IF(('Contract Roll-up'!B30)="","",'Contract Roll-up'!B30)</f>
        <v/>
      </c>
      <c r="C30" s="109"/>
      <c r="D30" s="3"/>
      <c r="E30" s="3"/>
      <c r="F30" s="3"/>
      <c r="G30" s="49">
        <f t="shared" ref="G30:G40" si="4">E30+F30</f>
        <v>0</v>
      </c>
      <c r="H30" s="31" t="str">
        <f t="shared" si="3"/>
        <v/>
      </c>
      <c r="I30" s="32"/>
      <c r="J30" s="33"/>
      <c r="K30" s="33"/>
      <c r="L30" s="34"/>
      <c r="M30" s="33"/>
      <c r="N30" s="33"/>
      <c r="O30" s="32"/>
      <c r="P30" s="33"/>
      <c r="R30" s="6"/>
      <c r="S30" s="33"/>
      <c r="T30" s="32"/>
      <c r="U30" s="33"/>
      <c r="V30" s="33"/>
      <c r="W30" s="32"/>
      <c r="X30" s="32"/>
      <c r="Y30" s="32"/>
      <c r="Z30" s="32"/>
      <c r="AA30" s="32"/>
      <c r="AB30" s="32"/>
      <c r="AC30" s="32"/>
      <c r="AD30" s="32"/>
      <c r="AE30" s="32"/>
      <c r="AF30" s="37"/>
      <c r="AG30" s="38"/>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row>
    <row r="31" spans="1:57" s="4" customFormat="1" ht="20.100000000000001" customHeight="1" x14ac:dyDescent="0.25">
      <c r="A31" s="29">
        <v>3</v>
      </c>
      <c r="B31" s="107" t="str">
        <f>IF(('Contract Roll-up'!B31)="","",'Contract Roll-up'!B31)</f>
        <v/>
      </c>
      <c r="C31" s="109"/>
      <c r="D31" s="3"/>
      <c r="E31" s="3"/>
      <c r="F31" s="3"/>
      <c r="G31" s="49">
        <f t="shared" si="4"/>
        <v>0</v>
      </c>
      <c r="H31" s="31" t="str">
        <f t="shared" si="3"/>
        <v/>
      </c>
      <c r="I31" s="32"/>
      <c r="J31" s="33"/>
      <c r="K31" s="33"/>
      <c r="L31" s="34"/>
      <c r="M31" s="33"/>
      <c r="N31" s="33"/>
      <c r="O31" s="32"/>
      <c r="P31" s="33"/>
      <c r="R31" s="6"/>
      <c r="S31" s="33"/>
      <c r="T31" s="32"/>
      <c r="U31" s="33"/>
      <c r="V31" s="33"/>
      <c r="W31" s="32"/>
      <c r="X31" s="32"/>
      <c r="Y31" s="32"/>
      <c r="Z31" s="32"/>
      <c r="AA31" s="32"/>
      <c r="AB31" s="32"/>
      <c r="AC31" s="32"/>
      <c r="AD31" s="32"/>
      <c r="AE31" s="32"/>
      <c r="AF31" s="37"/>
      <c r="AG31" s="38"/>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row>
    <row r="32" spans="1:57" s="4" customFormat="1" ht="20.100000000000001" customHeight="1" x14ac:dyDescent="0.25">
      <c r="A32" s="29">
        <v>4</v>
      </c>
      <c r="B32" s="107" t="str">
        <f>IF(('Contract Roll-up'!B32)="","",'Contract Roll-up'!B32)</f>
        <v/>
      </c>
      <c r="C32" s="109"/>
      <c r="D32" s="3"/>
      <c r="E32" s="3"/>
      <c r="F32" s="3"/>
      <c r="G32" s="49">
        <f t="shared" si="4"/>
        <v>0</v>
      </c>
      <c r="H32" s="31" t="str">
        <f t="shared" si="3"/>
        <v/>
      </c>
      <c r="I32" s="32"/>
      <c r="J32" s="33"/>
      <c r="K32" s="33"/>
      <c r="L32" s="34"/>
      <c r="M32" s="33"/>
      <c r="N32" s="33"/>
      <c r="O32" s="32"/>
      <c r="P32" s="33"/>
      <c r="R32" s="6"/>
      <c r="S32" s="33"/>
      <c r="T32" s="32"/>
      <c r="U32" s="33"/>
      <c r="V32" s="33"/>
      <c r="W32" s="32"/>
      <c r="X32" s="32"/>
      <c r="Y32" s="32"/>
      <c r="Z32" s="32"/>
      <c r="AA32" s="32"/>
      <c r="AB32" s="32"/>
      <c r="AC32" s="32"/>
      <c r="AD32" s="32"/>
      <c r="AE32" s="32"/>
      <c r="AF32" s="37"/>
      <c r="AG32" s="38"/>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row>
    <row r="33" spans="1:57" s="4" customFormat="1" ht="20.100000000000001" customHeight="1" x14ac:dyDescent="0.25">
      <c r="A33" s="29">
        <v>5</v>
      </c>
      <c r="B33" s="107" t="str">
        <f>IF(('Contract Roll-up'!B33)="","",'Contract Roll-up'!B33)</f>
        <v/>
      </c>
      <c r="C33" s="109"/>
      <c r="D33" s="3"/>
      <c r="E33" s="3"/>
      <c r="F33" s="3"/>
      <c r="G33" s="49">
        <f t="shared" si="4"/>
        <v>0</v>
      </c>
      <c r="H33" s="31" t="str">
        <f t="shared" si="3"/>
        <v/>
      </c>
      <c r="I33" s="32"/>
      <c r="J33" s="33"/>
      <c r="K33" s="33"/>
      <c r="L33" s="34"/>
      <c r="M33" s="33"/>
      <c r="N33" s="33"/>
      <c r="O33" s="32"/>
      <c r="P33" s="33"/>
      <c r="R33" s="6"/>
      <c r="S33" s="33"/>
      <c r="T33" s="32"/>
      <c r="U33" s="33"/>
      <c r="V33" s="33"/>
      <c r="W33" s="32"/>
      <c r="X33" s="32"/>
      <c r="Y33" s="32"/>
      <c r="Z33" s="32"/>
      <c r="AA33" s="32"/>
      <c r="AB33" s="32"/>
      <c r="AC33" s="32"/>
      <c r="AD33" s="32"/>
      <c r="AE33" s="32"/>
      <c r="AF33" s="37"/>
      <c r="AG33" s="38"/>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row>
    <row r="34" spans="1:57" s="4" customFormat="1" ht="20.100000000000001" customHeight="1" x14ac:dyDescent="0.25">
      <c r="A34" s="29">
        <v>6</v>
      </c>
      <c r="B34" s="107" t="str">
        <f>IF(('Contract Roll-up'!B34)="","",'Contract Roll-up'!B34)</f>
        <v/>
      </c>
      <c r="C34" s="109"/>
      <c r="D34" s="3"/>
      <c r="E34" s="3"/>
      <c r="F34" s="3"/>
      <c r="G34" s="49">
        <f t="shared" si="4"/>
        <v>0</v>
      </c>
      <c r="H34" s="31" t="str">
        <f t="shared" si="3"/>
        <v/>
      </c>
      <c r="I34" s="32"/>
      <c r="J34" s="33"/>
      <c r="K34" s="33"/>
      <c r="L34" s="34"/>
      <c r="M34" s="33"/>
      <c r="N34" s="33"/>
      <c r="O34" s="32"/>
      <c r="P34" s="33"/>
      <c r="R34" s="6"/>
      <c r="S34" s="33"/>
      <c r="T34" s="32"/>
      <c r="U34" s="33"/>
      <c r="V34" s="33"/>
      <c r="W34" s="32"/>
      <c r="X34" s="32"/>
      <c r="Y34" s="32"/>
      <c r="Z34" s="32"/>
      <c r="AA34" s="32"/>
      <c r="AB34" s="32"/>
      <c r="AC34" s="32"/>
      <c r="AD34" s="32"/>
      <c r="AE34" s="32"/>
      <c r="AF34" s="37"/>
      <c r="AG34" s="38"/>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row>
    <row r="35" spans="1:57" s="4" customFormat="1" ht="20.100000000000001" customHeight="1" x14ac:dyDescent="0.25">
      <c r="A35" s="29">
        <v>7</v>
      </c>
      <c r="B35" s="107" t="str">
        <f>IF(('Contract Roll-up'!B35)="","",'Contract Roll-up'!B35)</f>
        <v/>
      </c>
      <c r="C35" s="109"/>
      <c r="D35" s="3"/>
      <c r="E35" s="3"/>
      <c r="F35" s="3"/>
      <c r="G35" s="49">
        <f t="shared" si="4"/>
        <v>0</v>
      </c>
      <c r="H35" s="31" t="str">
        <f t="shared" si="3"/>
        <v/>
      </c>
      <c r="I35" s="32"/>
      <c r="J35" s="33"/>
      <c r="K35" s="33"/>
      <c r="L35" s="34"/>
      <c r="M35" s="33"/>
      <c r="N35" s="33"/>
      <c r="O35" s="32"/>
      <c r="P35" s="33"/>
      <c r="R35" s="6"/>
      <c r="S35" s="33"/>
      <c r="T35" s="32"/>
      <c r="U35" s="33"/>
      <c r="V35" s="33"/>
      <c r="W35" s="32"/>
      <c r="X35" s="32"/>
      <c r="Y35" s="32"/>
      <c r="Z35" s="32"/>
      <c r="AA35" s="32"/>
      <c r="AB35" s="32"/>
      <c r="AC35" s="32"/>
      <c r="AD35" s="32"/>
      <c r="AE35" s="32"/>
      <c r="AF35" s="37"/>
      <c r="AG35" s="38"/>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row>
    <row r="36" spans="1:57" s="4" customFormat="1" ht="20.100000000000001" customHeight="1" x14ac:dyDescent="0.25">
      <c r="A36" s="29">
        <v>8</v>
      </c>
      <c r="B36" s="107" t="str">
        <f>IF(('Contract Roll-up'!B36)="","",'Contract Roll-up'!B36)</f>
        <v/>
      </c>
      <c r="C36" s="109"/>
      <c r="D36" s="3"/>
      <c r="E36" s="3"/>
      <c r="F36" s="3"/>
      <c r="G36" s="49">
        <f t="shared" si="4"/>
        <v>0</v>
      </c>
      <c r="H36" s="31" t="str">
        <f t="shared" si="3"/>
        <v/>
      </c>
      <c r="I36" s="32"/>
      <c r="J36" s="33"/>
      <c r="K36" s="33"/>
      <c r="L36" s="34"/>
      <c r="M36" s="33"/>
      <c r="N36" s="33"/>
      <c r="O36" s="32"/>
      <c r="P36" s="33"/>
      <c r="R36" s="6"/>
      <c r="S36" s="33"/>
      <c r="T36" s="32"/>
      <c r="U36" s="33"/>
      <c r="V36" s="33"/>
      <c r="W36" s="32"/>
      <c r="X36" s="32"/>
      <c r="Y36" s="32"/>
      <c r="Z36" s="32"/>
      <c r="AA36" s="32"/>
      <c r="AB36" s="32"/>
      <c r="AC36" s="32"/>
      <c r="AD36" s="32"/>
      <c r="AE36" s="32"/>
      <c r="AF36" s="37"/>
      <c r="AG36" s="38"/>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row>
    <row r="37" spans="1:57" s="4" customFormat="1" ht="20.100000000000001" customHeight="1" x14ac:dyDescent="0.25">
      <c r="A37" s="29">
        <v>9</v>
      </c>
      <c r="B37" s="107" t="str">
        <f>IF(('Contract Roll-up'!B37)="","",'Contract Roll-up'!B37)</f>
        <v/>
      </c>
      <c r="C37" s="109"/>
      <c r="D37" s="3"/>
      <c r="E37" s="3"/>
      <c r="F37" s="3"/>
      <c r="G37" s="49">
        <f t="shared" si="4"/>
        <v>0</v>
      </c>
      <c r="H37" s="31" t="str">
        <f t="shared" si="3"/>
        <v/>
      </c>
      <c r="I37" s="32"/>
      <c r="J37" s="33"/>
      <c r="K37" s="33"/>
      <c r="L37" s="34"/>
      <c r="M37" s="33"/>
      <c r="N37" s="33"/>
      <c r="O37" s="32"/>
      <c r="P37" s="33"/>
      <c r="R37" s="6"/>
      <c r="S37" s="33"/>
      <c r="T37" s="32"/>
      <c r="U37" s="33"/>
      <c r="V37" s="33"/>
      <c r="W37" s="32"/>
      <c r="X37" s="32"/>
      <c r="Y37" s="32"/>
      <c r="Z37" s="32"/>
      <c r="AA37" s="32"/>
      <c r="AB37" s="32"/>
      <c r="AC37" s="32"/>
      <c r="AD37" s="32"/>
      <c r="AE37" s="32"/>
      <c r="AF37" s="37"/>
      <c r="AG37" s="38"/>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row>
    <row r="38" spans="1:57" s="4" customFormat="1" ht="20.100000000000001" customHeight="1" x14ac:dyDescent="0.25">
      <c r="A38" s="29">
        <v>10</v>
      </c>
      <c r="B38" s="107" t="str">
        <f>IF(('Contract Roll-up'!B38)="","",'Contract Roll-up'!B38)</f>
        <v/>
      </c>
      <c r="C38" s="109"/>
      <c r="D38" s="3"/>
      <c r="E38" s="3"/>
      <c r="F38" s="3"/>
      <c r="G38" s="49">
        <f t="shared" si="4"/>
        <v>0</v>
      </c>
      <c r="H38" s="31" t="str">
        <f t="shared" si="3"/>
        <v/>
      </c>
      <c r="I38" s="32"/>
      <c r="J38" s="33"/>
      <c r="K38" s="33"/>
      <c r="L38" s="34"/>
      <c r="M38" s="33"/>
      <c r="N38" s="33"/>
      <c r="O38" s="32"/>
      <c r="P38" s="33"/>
      <c r="R38" s="6"/>
      <c r="S38" s="33"/>
      <c r="T38" s="32"/>
      <c r="U38" s="33"/>
      <c r="V38" s="33"/>
      <c r="W38" s="32"/>
      <c r="X38" s="32"/>
      <c r="Y38" s="32"/>
      <c r="Z38" s="32"/>
      <c r="AA38" s="32"/>
      <c r="AB38" s="32"/>
      <c r="AC38" s="32"/>
      <c r="AD38" s="32"/>
      <c r="AE38" s="32"/>
      <c r="AF38" s="37"/>
      <c r="AG38" s="38"/>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row>
    <row r="39" spans="1:57" s="4" customFormat="1" ht="20.100000000000001" customHeight="1" x14ac:dyDescent="0.25">
      <c r="A39" s="29">
        <v>11</v>
      </c>
      <c r="B39" s="107" t="str">
        <f>IF(('Contract Roll-up'!B39)="","",'Contract Roll-up'!B39)</f>
        <v/>
      </c>
      <c r="C39" s="109"/>
      <c r="D39" s="3"/>
      <c r="E39" s="3"/>
      <c r="F39" s="3"/>
      <c r="G39" s="49">
        <f t="shared" si="4"/>
        <v>0</v>
      </c>
      <c r="H39" s="31" t="str">
        <f t="shared" si="3"/>
        <v/>
      </c>
      <c r="I39" s="32"/>
      <c r="J39" s="33"/>
      <c r="K39" s="33"/>
      <c r="L39" s="34"/>
      <c r="M39" s="33"/>
      <c r="N39" s="33"/>
      <c r="O39" s="32"/>
      <c r="P39" s="33"/>
      <c r="R39" s="6"/>
      <c r="S39" s="33"/>
      <c r="T39" s="32"/>
      <c r="U39" s="33"/>
      <c r="V39" s="33"/>
      <c r="W39" s="32"/>
      <c r="X39" s="32"/>
      <c r="Y39" s="32"/>
      <c r="Z39" s="32"/>
      <c r="AA39" s="32"/>
      <c r="AB39" s="32"/>
      <c r="AC39" s="32"/>
      <c r="AD39" s="32"/>
      <c r="AE39" s="32"/>
      <c r="AF39" s="37"/>
      <c r="AG39" s="38"/>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row>
    <row r="40" spans="1:57" s="4" customFormat="1" ht="20.100000000000001" customHeight="1" x14ac:dyDescent="0.25">
      <c r="A40" s="29">
        <v>12</v>
      </c>
      <c r="B40" s="107" t="str">
        <f>IF(('Contract Roll-up'!B40)="","",'Contract Roll-up'!B40)</f>
        <v/>
      </c>
      <c r="C40" s="109"/>
      <c r="D40" s="3"/>
      <c r="E40" s="3"/>
      <c r="F40" s="3"/>
      <c r="G40" s="49">
        <f t="shared" si="4"/>
        <v>0</v>
      </c>
      <c r="H40" s="31" t="str">
        <f t="shared" si="3"/>
        <v/>
      </c>
      <c r="I40" s="32"/>
      <c r="J40" s="33"/>
      <c r="K40" s="33"/>
      <c r="L40" s="34"/>
      <c r="M40" s="33"/>
      <c r="N40" s="33"/>
      <c r="O40" s="32"/>
      <c r="P40" s="33"/>
      <c r="R40" s="6"/>
      <c r="S40" s="33"/>
      <c r="T40" s="32"/>
      <c r="U40" s="33"/>
      <c r="V40" s="33"/>
      <c r="W40" s="32"/>
      <c r="X40" s="32"/>
      <c r="Y40" s="32"/>
      <c r="Z40" s="32"/>
      <c r="AA40" s="32"/>
      <c r="AB40" s="32"/>
      <c r="AC40" s="32"/>
      <c r="AD40" s="32"/>
      <c r="AE40" s="32"/>
      <c r="AF40" s="37"/>
      <c r="AG40" s="38"/>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row>
    <row r="41" spans="1:57" s="4" customFormat="1" ht="20.100000000000001" customHeight="1" x14ac:dyDescent="0.25">
      <c r="A41" s="29"/>
      <c r="B41" s="87" t="str">
        <f>'Contract Roll-up'!B41</f>
        <v>Subproviders Subtotal (non-DBE only)</v>
      </c>
      <c r="C41" s="88"/>
      <c r="D41" s="56">
        <f>SUM(D29:D40)</f>
        <v>0</v>
      </c>
      <c r="E41" s="56">
        <f t="shared" ref="E41:G41" si="5">SUM(E29:E40)</f>
        <v>0</v>
      </c>
      <c r="F41" s="56">
        <f t="shared" si="5"/>
        <v>0</v>
      </c>
      <c r="G41" s="56">
        <f t="shared" si="5"/>
        <v>0</v>
      </c>
      <c r="H41" s="31" t="str">
        <f t="shared" si="3"/>
        <v/>
      </c>
      <c r="I41" s="32"/>
      <c r="J41" s="33"/>
      <c r="K41" s="33"/>
      <c r="L41" s="34"/>
      <c r="M41" s="33"/>
      <c r="N41" s="33"/>
      <c r="O41" s="32"/>
      <c r="P41" s="33"/>
      <c r="R41" s="6"/>
      <c r="S41" s="33"/>
      <c r="T41" s="32"/>
      <c r="U41" s="33"/>
      <c r="V41" s="33"/>
      <c r="W41" s="32"/>
      <c r="X41" s="32"/>
      <c r="Y41" s="32"/>
      <c r="Z41" s="32"/>
      <c r="AA41" s="32"/>
      <c r="AB41" s="32"/>
      <c r="AC41" s="32"/>
      <c r="AD41" s="32"/>
      <c r="AE41" s="32"/>
      <c r="AF41" s="37"/>
      <c r="AG41" s="38"/>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row>
    <row r="42" spans="1:57" s="4" customFormat="1" ht="3.95" customHeight="1" x14ac:dyDescent="0.25">
      <c r="A42" s="41"/>
      <c r="B42" s="42"/>
      <c r="C42" s="42"/>
      <c r="D42" s="57"/>
      <c r="E42" s="57"/>
      <c r="F42" s="57"/>
      <c r="G42" s="57"/>
      <c r="H42" s="43"/>
      <c r="I42" s="32"/>
      <c r="J42" s="33"/>
      <c r="K42" s="33"/>
      <c r="L42" s="34"/>
      <c r="M42" s="33"/>
      <c r="N42" s="33"/>
      <c r="O42" s="32"/>
      <c r="P42" s="33"/>
      <c r="R42" s="6"/>
      <c r="S42" s="33"/>
      <c r="T42" s="32"/>
      <c r="U42" s="33"/>
      <c r="V42" s="33"/>
      <c r="W42" s="32"/>
      <c r="X42" s="32"/>
      <c r="Y42" s="32"/>
      <c r="Z42" s="32"/>
      <c r="AA42" s="32"/>
      <c r="AB42" s="32"/>
      <c r="AC42" s="32"/>
      <c r="AD42" s="32"/>
      <c r="AE42" s="32"/>
      <c r="AF42" s="37"/>
      <c r="AG42" s="38"/>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row>
    <row r="43" spans="1:57" s="4" customFormat="1" ht="20.100000000000001" customHeight="1" x14ac:dyDescent="0.25">
      <c r="A43" s="89" t="s">
        <v>61</v>
      </c>
      <c r="B43" s="90"/>
      <c r="C43" s="91"/>
      <c r="D43" s="30">
        <f>D26+D41</f>
        <v>0</v>
      </c>
      <c r="E43" s="30">
        <f t="shared" ref="E43:G43" si="6">E26+E41</f>
        <v>0</v>
      </c>
      <c r="F43" s="30">
        <f t="shared" si="6"/>
        <v>0</v>
      </c>
      <c r="G43" s="30">
        <f t="shared" si="6"/>
        <v>0</v>
      </c>
      <c r="H43" s="31" t="str">
        <f>IF(G43="","",IF(G43=0,"",G43/D43))</f>
        <v/>
      </c>
      <c r="I43" s="32"/>
      <c r="J43" s="33"/>
      <c r="K43" s="33"/>
      <c r="L43" s="34"/>
      <c r="M43" s="33"/>
      <c r="N43" s="33"/>
      <c r="O43" s="32"/>
      <c r="P43" s="33"/>
      <c r="R43" s="6"/>
      <c r="S43" s="33"/>
      <c r="T43" s="32"/>
      <c r="U43" s="33"/>
      <c r="V43" s="33"/>
      <c r="W43" s="32"/>
      <c r="X43" s="32"/>
      <c r="Y43" s="32"/>
      <c r="Z43" s="32"/>
      <c r="AA43" s="32"/>
      <c r="AB43" s="32"/>
      <c r="AC43" s="32"/>
      <c r="AD43" s="32"/>
      <c r="AE43" s="32"/>
      <c r="AF43" s="37"/>
      <c r="AG43" s="38"/>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row>
    <row r="44" spans="1:57" s="4" customFormat="1" ht="25.9" customHeight="1" x14ac:dyDescent="0.25">
      <c r="A44" s="44"/>
      <c r="B44" s="45"/>
      <c r="C44" s="45"/>
      <c r="D44" s="46"/>
      <c r="E44" s="47"/>
      <c r="F44" s="45"/>
      <c r="G44" s="45"/>
      <c r="H44" s="45"/>
      <c r="L44" s="6"/>
      <c r="N44" s="6"/>
      <c r="R44" s="6"/>
    </row>
    <row r="45" spans="1:57" s="4" customFormat="1" ht="24.6" customHeight="1" x14ac:dyDescent="0.25">
      <c r="A45" s="93" t="s">
        <v>40</v>
      </c>
      <c r="B45" s="93"/>
      <c r="C45" s="93"/>
      <c r="D45" s="93"/>
      <c r="E45" s="157"/>
      <c r="F45" s="157"/>
      <c r="G45" s="157"/>
      <c r="H45" s="157"/>
      <c r="L45" s="6"/>
      <c r="N45" s="6"/>
      <c r="R45" s="6"/>
    </row>
    <row r="46" spans="1:57" s="4" customFormat="1" ht="36.950000000000003" customHeight="1" x14ac:dyDescent="0.25">
      <c r="A46" s="48" t="s">
        <v>68</v>
      </c>
      <c r="B46" s="48" t="s">
        <v>7</v>
      </c>
      <c r="C46" s="120" t="s">
        <v>25</v>
      </c>
      <c r="D46" s="120"/>
      <c r="E46" s="58"/>
      <c r="F46" s="158"/>
      <c r="G46" s="158"/>
      <c r="H46" s="158"/>
      <c r="L46" s="6"/>
      <c r="N46" s="6"/>
      <c r="R46" s="6"/>
    </row>
    <row r="47" spans="1:57" s="4" customFormat="1" ht="20.100000000000001" customHeight="1" x14ac:dyDescent="0.25">
      <c r="A47" s="29">
        <v>1</v>
      </c>
      <c r="B47" s="2"/>
      <c r="C47" s="155"/>
      <c r="D47" s="155"/>
      <c r="E47" s="59"/>
      <c r="F47" s="156"/>
      <c r="G47" s="156"/>
      <c r="H47" s="156"/>
      <c r="L47" s="6"/>
      <c r="N47" s="6"/>
      <c r="R47" s="6"/>
    </row>
    <row r="48" spans="1:57" s="4" customFormat="1" ht="20.100000000000001" customHeight="1" x14ac:dyDescent="0.25">
      <c r="A48" s="29">
        <v>2</v>
      </c>
      <c r="B48" s="2"/>
      <c r="C48" s="155"/>
      <c r="D48" s="155"/>
      <c r="E48" s="59"/>
      <c r="F48" s="156"/>
      <c r="G48" s="156"/>
      <c r="H48" s="156"/>
      <c r="L48" s="6"/>
      <c r="N48" s="6"/>
      <c r="R48" s="6"/>
    </row>
    <row r="49" spans="1:18" s="4" customFormat="1" ht="20.100000000000001" customHeight="1" x14ac:dyDescent="0.25">
      <c r="A49" s="29">
        <v>3</v>
      </c>
      <c r="B49" s="2"/>
      <c r="C49" s="155"/>
      <c r="D49" s="155"/>
      <c r="E49" s="59"/>
      <c r="F49" s="156"/>
      <c r="G49" s="156"/>
      <c r="H49" s="156"/>
      <c r="L49" s="6"/>
      <c r="N49" s="6"/>
      <c r="R49" s="6"/>
    </row>
    <row r="50" spans="1:18" s="4" customFormat="1" ht="20.100000000000001" customHeight="1" x14ac:dyDescent="0.25">
      <c r="A50" s="29">
        <v>4</v>
      </c>
      <c r="B50" s="2"/>
      <c r="C50" s="155"/>
      <c r="D50" s="155"/>
      <c r="E50" s="59"/>
      <c r="F50" s="156"/>
      <c r="G50" s="156"/>
      <c r="H50" s="156"/>
      <c r="L50" s="6"/>
      <c r="N50" s="6"/>
      <c r="R50" s="6"/>
    </row>
    <row r="51" spans="1:18" s="4" customFormat="1" ht="20.100000000000001" customHeight="1" x14ac:dyDescent="0.25">
      <c r="A51" s="29">
        <v>5</v>
      </c>
      <c r="B51" s="2"/>
      <c r="C51" s="155"/>
      <c r="D51" s="155"/>
      <c r="E51" s="59"/>
      <c r="F51" s="156"/>
      <c r="G51" s="156"/>
      <c r="H51" s="156"/>
      <c r="L51" s="6"/>
      <c r="N51" s="6"/>
      <c r="R51" s="6"/>
    </row>
    <row r="52" spans="1:18" s="4" customFormat="1" ht="20.100000000000001" customHeight="1" x14ac:dyDescent="0.25">
      <c r="A52" s="29">
        <v>6</v>
      </c>
      <c r="B52" s="2"/>
      <c r="C52" s="155"/>
      <c r="D52" s="155"/>
      <c r="E52" s="59"/>
      <c r="F52" s="156"/>
      <c r="G52" s="156"/>
      <c r="H52" s="156"/>
      <c r="L52" s="6"/>
      <c r="N52" s="6"/>
      <c r="R52" s="6"/>
    </row>
    <row r="53" spans="1:18" s="4" customFormat="1" ht="20.100000000000001" customHeight="1" x14ac:dyDescent="0.25">
      <c r="A53" s="29">
        <v>7</v>
      </c>
      <c r="B53" s="2"/>
      <c r="C53" s="155"/>
      <c r="D53" s="155"/>
      <c r="E53" s="59"/>
      <c r="F53" s="156"/>
      <c r="G53" s="156"/>
      <c r="H53" s="156"/>
      <c r="L53" s="6"/>
      <c r="N53" s="6"/>
      <c r="R53" s="6"/>
    </row>
    <row r="54" spans="1:18" s="4" customFormat="1" ht="20.100000000000001" customHeight="1" x14ac:dyDescent="0.25">
      <c r="A54" s="29">
        <v>8</v>
      </c>
      <c r="B54" s="2"/>
      <c r="C54" s="155"/>
      <c r="D54" s="155"/>
      <c r="E54" s="59"/>
      <c r="F54" s="156"/>
      <c r="G54" s="156"/>
      <c r="H54" s="156"/>
      <c r="L54" s="6"/>
      <c r="N54" s="6"/>
      <c r="R54" s="6"/>
    </row>
    <row r="55" spans="1:18" s="4" customFormat="1" ht="20.100000000000001" customHeight="1" x14ac:dyDescent="0.25">
      <c r="A55" s="29">
        <v>9</v>
      </c>
      <c r="B55" s="2"/>
      <c r="C55" s="155"/>
      <c r="D55" s="155"/>
      <c r="E55" s="59"/>
      <c r="F55" s="156"/>
      <c r="G55" s="156"/>
      <c r="H55" s="156"/>
      <c r="L55" s="6"/>
      <c r="N55" s="6"/>
      <c r="R55" s="6"/>
    </row>
    <row r="56" spans="1:18" s="4" customFormat="1" ht="20.100000000000001" customHeight="1" x14ac:dyDescent="0.25">
      <c r="A56" s="29">
        <v>10</v>
      </c>
      <c r="B56" s="2"/>
      <c r="C56" s="155"/>
      <c r="D56" s="155"/>
      <c r="E56" s="59"/>
      <c r="F56" s="156"/>
      <c r="G56" s="156"/>
      <c r="H56" s="156"/>
      <c r="L56" s="6"/>
      <c r="N56" s="6"/>
      <c r="R56" s="6"/>
    </row>
    <row r="57" spans="1:18" s="4" customFormat="1" ht="20.100000000000001" customHeight="1" x14ac:dyDescent="0.25">
      <c r="A57" s="29">
        <v>11</v>
      </c>
      <c r="B57" s="2"/>
      <c r="C57" s="155"/>
      <c r="D57" s="155"/>
      <c r="E57" s="59"/>
      <c r="F57" s="156"/>
      <c r="G57" s="156"/>
      <c r="H57" s="156"/>
      <c r="L57" s="6"/>
      <c r="N57" s="6"/>
      <c r="R57" s="6"/>
    </row>
    <row r="58" spans="1:18" s="4" customFormat="1" ht="20.100000000000001" customHeight="1" x14ac:dyDescent="0.25">
      <c r="A58" s="29">
        <v>12</v>
      </c>
      <c r="B58" s="2"/>
      <c r="C58" s="155"/>
      <c r="D58" s="155"/>
      <c r="E58" s="59"/>
      <c r="F58" s="156"/>
      <c r="G58" s="156"/>
      <c r="H58" s="156"/>
      <c r="L58" s="6"/>
      <c r="N58" s="6"/>
      <c r="R58" s="6"/>
    </row>
    <row r="59" spans="1:18" s="4" customFormat="1" ht="20.100000000000001" customHeight="1" x14ac:dyDescent="0.25">
      <c r="A59" s="29">
        <v>13</v>
      </c>
      <c r="B59" s="2"/>
      <c r="C59" s="155"/>
      <c r="D59" s="155"/>
      <c r="E59" s="59"/>
      <c r="F59" s="156"/>
      <c r="G59" s="156"/>
      <c r="H59" s="156"/>
      <c r="L59" s="6"/>
      <c r="N59" s="6"/>
      <c r="R59" s="6"/>
    </row>
    <row r="60" spans="1:18" s="4" customFormat="1" ht="20.100000000000001" customHeight="1" x14ac:dyDescent="0.25">
      <c r="A60" s="29">
        <v>14</v>
      </c>
      <c r="B60" s="2"/>
      <c r="C60" s="155"/>
      <c r="D60" s="155"/>
      <c r="E60" s="59"/>
      <c r="F60" s="156"/>
      <c r="G60" s="156"/>
      <c r="H60" s="156"/>
      <c r="L60" s="6"/>
      <c r="N60" s="6"/>
      <c r="R60" s="6"/>
    </row>
    <row r="61" spans="1:18" s="4" customFormat="1" ht="20.100000000000001" customHeight="1" x14ac:dyDescent="0.25">
      <c r="A61" s="29">
        <v>15</v>
      </c>
      <c r="B61" s="2"/>
      <c r="C61" s="155"/>
      <c r="D61" s="155"/>
      <c r="E61" s="59"/>
      <c r="F61" s="156"/>
      <c r="G61" s="156"/>
      <c r="H61" s="156"/>
      <c r="L61" s="6"/>
      <c r="N61" s="6"/>
      <c r="R61" s="6"/>
    </row>
    <row r="62" spans="1:18" s="4" customFormat="1" ht="20.100000000000001" customHeight="1" x14ac:dyDescent="0.25">
      <c r="A62" s="29">
        <v>16</v>
      </c>
      <c r="B62" s="2"/>
      <c r="C62" s="155"/>
      <c r="D62" s="155"/>
      <c r="E62" s="59"/>
      <c r="F62" s="156"/>
      <c r="G62" s="156"/>
      <c r="H62" s="156"/>
      <c r="L62" s="6"/>
      <c r="N62" s="6"/>
      <c r="R62" s="6"/>
    </row>
    <row r="63" spans="1:18" s="4" customFormat="1" ht="20.100000000000001" customHeight="1" x14ac:dyDescent="0.25">
      <c r="A63" s="29">
        <v>17</v>
      </c>
      <c r="B63" s="2"/>
      <c r="C63" s="155"/>
      <c r="D63" s="155"/>
      <c r="E63" s="59"/>
      <c r="F63" s="156"/>
      <c r="G63" s="156"/>
      <c r="H63" s="156"/>
      <c r="L63" s="6"/>
      <c r="N63" s="6"/>
      <c r="R63" s="6"/>
    </row>
    <row r="64" spans="1:18" s="4" customFormat="1" ht="20.100000000000001" customHeight="1" x14ac:dyDescent="0.25">
      <c r="A64" s="29">
        <v>18</v>
      </c>
      <c r="B64" s="2"/>
      <c r="C64" s="155"/>
      <c r="D64" s="155"/>
      <c r="E64" s="59"/>
      <c r="F64" s="156"/>
      <c r="G64" s="156"/>
      <c r="H64" s="156"/>
      <c r="L64" s="6"/>
      <c r="N64" s="6"/>
      <c r="R64" s="6"/>
    </row>
    <row r="65" spans="1:18" s="4" customFormat="1" ht="20.100000000000001" customHeight="1" x14ac:dyDescent="0.25">
      <c r="A65" s="29">
        <v>19</v>
      </c>
      <c r="B65" s="2"/>
      <c r="C65" s="155"/>
      <c r="D65" s="155"/>
      <c r="E65" s="59"/>
      <c r="F65" s="156"/>
      <c r="G65" s="156"/>
      <c r="H65" s="156"/>
      <c r="L65" s="6"/>
      <c r="N65" s="6"/>
      <c r="R65" s="6"/>
    </row>
    <row r="66" spans="1:18" s="4" customFormat="1" ht="20.100000000000001" customHeight="1" x14ac:dyDescent="0.25">
      <c r="A66" s="29">
        <v>20</v>
      </c>
      <c r="B66" s="2"/>
      <c r="C66" s="155"/>
      <c r="D66" s="155"/>
      <c r="E66" s="59"/>
      <c r="F66" s="160"/>
      <c r="G66" s="160"/>
      <c r="H66" s="160"/>
      <c r="L66" s="6"/>
      <c r="N66" s="6"/>
      <c r="R66" s="6"/>
    </row>
    <row r="67" spans="1:18" s="4" customFormat="1" ht="3.95" customHeight="1" x14ac:dyDescent="0.25">
      <c r="A67" s="161"/>
      <c r="B67" s="162"/>
      <c r="C67" s="162"/>
      <c r="D67" s="163"/>
      <c r="E67" s="60"/>
      <c r="F67" s="60"/>
      <c r="G67" s="60"/>
      <c r="H67" s="61"/>
      <c r="L67" s="6"/>
      <c r="N67" s="6"/>
      <c r="R67" s="6"/>
    </row>
    <row r="68" spans="1:18" s="4" customFormat="1" ht="20.100000000000001" customHeight="1" x14ac:dyDescent="0.25">
      <c r="A68" s="52" t="s">
        <v>28</v>
      </c>
      <c r="B68" s="53">
        <f>SUM(B47:B66)</f>
        <v>0</v>
      </c>
      <c r="C68" s="159"/>
      <c r="D68" s="159"/>
      <c r="E68" s="62"/>
      <c r="L68" s="6"/>
      <c r="N68" s="6"/>
      <c r="R68" s="6"/>
    </row>
    <row r="69" spans="1:18" s="4" customFormat="1" ht="20.100000000000001" customHeight="1" x14ac:dyDescent="0.25">
      <c r="A69" s="44"/>
      <c r="B69" s="44"/>
      <c r="C69" s="44"/>
      <c r="D69" s="44"/>
      <c r="E69" s="44"/>
      <c r="F69" s="44"/>
      <c r="G69" s="44"/>
      <c r="H69" s="44"/>
      <c r="L69" s="6"/>
      <c r="N69" s="6"/>
      <c r="R69" s="6"/>
    </row>
    <row r="70" spans="1:18" s="4" customFormat="1" ht="15" x14ac:dyDescent="0.25">
      <c r="A70" s="54"/>
      <c r="L70" s="6"/>
      <c r="N70" s="6"/>
      <c r="R70" s="6"/>
    </row>
    <row r="71" spans="1:18" s="4" customFormat="1" ht="15.75" x14ac:dyDescent="0.25">
      <c r="A71" s="23"/>
      <c r="H71" s="50"/>
      <c r="L71" s="6"/>
      <c r="N71" s="6"/>
      <c r="R71" s="6"/>
    </row>
    <row r="72" spans="1:18" s="4" customFormat="1" ht="15.75" x14ac:dyDescent="0.25">
      <c r="A72" s="55"/>
      <c r="H72" s="51"/>
      <c r="L72" s="6"/>
      <c r="N72" s="6"/>
      <c r="R72" s="6"/>
    </row>
    <row r="73" spans="1:18" s="4" customFormat="1" ht="15" x14ac:dyDescent="0.25">
      <c r="L73" s="6"/>
      <c r="N73" s="6"/>
      <c r="R73" s="6"/>
    </row>
    <row r="74" spans="1:18" s="4" customFormat="1" ht="15" x14ac:dyDescent="0.25">
      <c r="L74" s="6"/>
      <c r="N74" s="6"/>
      <c r="R74" s="6"/>
    </row>
    <row r="75" spans="1:18" s="4" customFormat="1" ht="15" x14ac:dyDescent="0.25">
      <c r="L75" s="6"/>
      <c r="N75" s="6"/>
      <c r="R75" s="6"/>
    </row>
    <row r="76" spans="1:18" s="4" customFormat="1" ht="15" x14ac:dyDescent="0.25">
      <c r="L76" s="6"/>
      <c r="N76" s="6"/>
      <c r="R76" s="6"/>
    </row>
    <row r="77" spans="1:18" s="4" customFormat="1" ht="15" x14ac:dyDescent="0.25">
      <c r="L77" s="6"/>
      <c r="N77" s="6"/>
      <c r="R77" s="6"/>
    </row>
    <row r="78" spans="1:18" s="4" customFormat="1" ht="15" x14ac:dyDescent="0.25">
      <c r="L78" s="6"/>
      <c r="N78" s="6"/>
      <c r="R78" s="6"/>
    </row>
    <row r="79" spans="1:18" s="4" customFormat="1" ht="15" x14ac:dyDescent="0.25">
      <c r="L79" s="6"/>
      <c r="N79" s="6"/>
      <c r="R79" s="6"/>
    </row>
    <row r="80" spans="1:18" s="4" customFormat="1" ht="15" x14ac:dyDescent="0.25">
      <c r="L80" s="6"/>
      <c r="N80" s="6"/>
      <c r="R80" s="6"/>
    </row>
    <row r="81" spans="12:18" s="4" customFormat="1" ht="15" x14ac:dyDescent="0.25">
      <c r="L81" s="6"/>
      <c r="N81" s="6"/>
      <c r="R81" s="6"/>
    </row>
    <row r="82" spans="12:18" s="4" customFormat="1" ht="15" x14ac:dyDescent="0.25">
      <c r="L82" s="6"/>
      <c r="N82" s="6"/>
      <c r="R82" s="6"/>
    </row>
    <row r="83" spans="12:18" s="4" customFormat="1" ht="15" x14ac:dyDescent="0.25">
      <c r="L83" s="6"/>
      <c r="N83" s="6"/>
      <c r="R83" s="6"/>
    </row>
    <row r="84" spans="12:18" s="4" customFormat="1" ht="15" x14ac:dyDescent="0.25">
      <c r="L84" s="6"/>
      <c r="N84" s="6"/>
      <c r="R84" s="6"/>
    </row>
    <row r="85" spans="12:18" s="4" customFormat="1" ht="15" x14ac:dyDescent="0.25">
      <c r="L85" s="6"/>
      <c r="N85" s="6"/>
      <c r="R85" s="6"/>
    </row>
    <row r="86" spans="12:18" s="4" customFormat="1" ht="15" x14ac:dyDescent="0.25">
      <c r="L86" s="6"/>
      <c r="N86" s="6"/>
      <c r="R86" s="6"/>
    </row>
    <row r="87" spans="12:18" s="4" customFormat="1" ht="15" x14ac:dyDescent="0.25">
      <c r="L87" s="6"/>
      <c r="N87" s="6"/>
      <c r="R87" s="6"/>
    </row>
    <row r="88" spans="12:18" s="4" customFormat="1" ht="15" x14ac:dyDescent="0.25">
      <c r="L88" s="6"/>
      <c r="N88" s="6"/>
      <c r="R88" s="6"/>
    </row>
    <row r="89" spans="12:18" s="4" customFormat="1" ht="15" x14ac:dyDescent="0.25">
      <c r="L89" s="6"/>
      <c r="N89" s="6"/>
      <c r="R89" s="6"/>
    </row>
    <row r="90" spans="12:18" s="4" customFormat="1" ht="15" x14ac:dyDescent="0.25">
      <c r="L90" s="6"/>
      <c r="N90" s="6"/>
      <c r="R90" s="6"/>
    </row>
    <row r="91" spans="12:18" s="4" customFormat="1" ht="15" x14ac:dyDescent="0.25">
      <c r="L91" s="6"/>
      <c r="N91" s="6"/>
      <c r="R91" s="6"/>
    </row>
    <row r="92" spans="12:18" s="4" customFormat="1" ht="15" x14ac:dyDescent="0.25">
      <c r="L92" s="6"/>
      <c r="N92" s="6"/>
      <c r="R92" s="6"/>
    </row>
    <row r="93" spans="12:18" s="4" customFormat="1" ht="15" x14ac:dyDescent="0.25">
      <c r="L93" s="6"/>
      <c r="N93" s="6"/>
      <c r="R93" s="6"/>
    </row>
    <row r="94" spans="12:18" s="4" customFormat="1" ht="15" x14ac:dyDescent="0.25">
      <c r="L94" s="6"/>
      <c r="N94" s="6"/>
      <c r="R94" s="6"/>
    </row>
    <row r="95" spans="12:18" s="4" customFormat="1" ht="15" x14ac:dyDescent="0.25">
      <c r="L95" s="6"/>
      <c r="N95" s="6"/>
      <c r="R95" s="6"/>
    </row>
    <row r="96" spans="12:18" s="4" customFormat="1" ht="15" x14ac:dyDescent="0.25">
      <c r="L96" s="6"/>
      <c r="N96" s="6"/>
      <c r="R96" s="6"/>
    </row>
    <row r="97" spans="12:18" s="4" customFormat="1" ht="15" x14ac:dyDescent="0.25">
      <c r="L97" s="6"/>
      <c r="N97" s="6"/>
      <c r="R97" s="6"/>
    </row>
    <row r="98" spans="12:18" s="4" customFormat="1" ht="15" x14ac:dyDescent="0.25">
      <c r="L98" s="6"/>
      <c r="N98" s="6"/>
      <c r="R98" s="6"/>
    </row>
    <row r="99" spans="12:18" s="4" customFormat="1" ht="15" x14ac:dyDescent="0.25">
      <c r="L99" s="6"/>
      <c r="N99" s="6"/>
      <c r="R99" s="6"/>
    </row>
    <row r="100" spans="12:18" s="4" customFormat="1" ht="15" x14ac:dyDescent="0.25">
      <c r="L100" s="6"/>
      <c r="N100" s="6"/>
      <c r="R100" s="6"/>
    </row>
    <row r="101" spans="12:18" s="4" customFormat="1" ht="15" x14ac:dyDescent="0.25">
      <c r="L101" s="6"/>
      <c r="N101" s="6"/>
      <c r="R101" s="6"/>
    </row>
    <row r="102" spans="12:18" s="4" customFormat="1" ht="15" x14ac:dyDescent="0.25">
      <c r="L102" s="6"/>
      <c r="N102" s="6"/>
      <c r="R102" s="6"/>
    </row>
    <row r="103" spans="12:18" s="4" customFormat="1" ht="15" x14ac:dyDescent="0.25">
      <c r="L103" s="6"/>
      <c r="N103" s="6"/>
      <c r="R103" s="6"/>
    </row>
    <row r="104" spans="12:18" s="4" customFormat="1" ht="15" x14ac:dyDescent="0.25">
      <c r="L104" s="6"/>
      <c r="N104" s="6"/>
      <c r="R104" s="6"/>
    </row>
    <row r="105" spans="12:18" s="4" customFormat="1" ht="15" x14ac:dyDescent="0.25"/>
    <row r="106" spans="12:18" s="4" customFormat="1" ht="15" x14ac:dyDescent="0.25"/>
    <row r="107" spans="12:18" s="4" customFormat="1" ht="15" x14ac:dyDescent="0.25"/>
  </sheetData>
  <sheetProtection algorithmName="SHA-512" hashValue="DqqE5o6cI7/rvJgdLT7eVjTdt4H+uHwYFXjTSdcjCsBK8hz/tGm6S4yw1VLu3iZ+2mQxA3u+gEqaLTu5DAdLTQ==" saltValue="fCpIkQV7M3Qwq9KWHdBgZg==" spinCount="100000" sheet="1" formatColumns="0" formatRows="0" selectLockedCells="1" autoFilter="0"/>
  <mergeCells count="101">
    <mergeCell ref="C65:D65"/>
    <mergeCell ref="F65:H65"/>
    <mergeCell ref="C66:D66"/>
    <mergeCell ref="F66:H66"/>
    <mergeCell ref="A67:D67"/>
    <mergeCell ref="C68:D68"/>
    <mergeCell ref="C62:D62"/>
    <mergeCell ref="F62:H62"/>
    <mergeCell ref="C63:D63"/>
    <mergeCell ref="F63:H63"/>
    <mergeCell ref="C64:D64"/>
    <mergeCell ref="F64:H64"/>
    <mergeCell ref="C59:D59"/>
    <mergeCell ref="F59:H59"/>
    <mergeCell ref="C60:D60"/>
    <mergeCell ref="F60:H60"/>
    <mergeCell ref="C61:D61"/>
    <mergeCell ref="F61:H61"/>
    <mergeCell ref="C56:D56"/>
    <mergeCell ref="F56:H56"/>
    <mergeCell ref="C57:D57"/>
    <mergeCell ref="F57:H57"/>
    <mergeCell ref="C58:D58"/>
    <mergeCell ref="F58:H58"/>
    <mergeCell ref="C53:D53"/>
    <mergeCell ref="F53:H53"/>
    <mergeCell ref="C54:D54"/>
    <mergeCell ref="F54:H54"/>
    <mergeCell ref="C55:D55"/>
    <mergeCell ref="F55:H55"/>
    <mergeCell ref="C50:D50"/>
    <mergeCell ref="F50:H50"/>
    <mergeCell ref="C51:D51"/>
    <mergeCell ref="F51:H51"/>
    <mergeCell ref="C52:D52"/>
    <mergeCell ref="F52:H52"/>
    <mergeCell ref="C47:D47"/>
    <mergeCell ref="F47:H47"/>
    <mergeCell ref="C48:D48"/>
    <mergeCell ref="F48:H48"/>
    <mergeCell ref="C49:D49"/>
    <mergeCell ref="F49:H49"/>
    <mergeCell ref="B41:C41"/>
    <mergeCell ref="A43:C43"/>
    <mergeCell ref="A45:D45"/>
    <mergeCell ref="E45:H45"/>
    <mergeCell ref="C46:D46"/>
    <mergeCell ref="F46:H46"/>
    <mergeCell ref="B35:C35"/>
    <mergeCell ref="B36:C36"/>
    <mergeCell ref="B37:C37"/>
    <mergeCell ref="B38:C38"/>
    <mergeCell ref="B39:C39"/>
    <mergeCell ref="B40:C40"/>
    <mergeCell ref="B29:C29"/>
    <mergeCell ref="B30:C30"/>
    <mergeCell ref="B31:C31"/>
    <mergeCell ref="B32:C32"/>
    <mergeCell ref="B33:C33"/>
    <mergeCell ref="B34:C34"/>
    <mergeCell ref="B23:C23"/>
    <mergeCell ref="B24:C24"/>
    <mergeCell ref="B25:C25"/>
    <mergeCell ref="B26:C26"/>
    <mergeCell ref="A27:H27"/>
    <mergeCell ref="B28:C28"/>
    <mergeCell ref="B17:C17"/>
    <mergeCell ref="B18:C18"/>
    <mergeCell ref="B19:C19"/>
    <mergeCell ref="B20:C20"/>
    <mergeCell ref="B21:C21"/>
    <mergeCell ref="B22:C22"/>
    <mergeCell ref="B15:C15"/>
    <mergeCell ref="B16:C16"/>
    <mergeCell ref="C9:D9"/>
    <mergeCell ref="A10:B10"/>
    <mergeCell ref="C10:D10"/>
    <mergeCell ref="F10:H10"/>
    <mergeCell ref="A11:B11"/>
    <mergeCell ref="C11:D11"/>
    <mergeCell ref="F11:H11"/>
    <mergeCell ref="A8:B8"/>
    <mergeCell ref="C8:D8"/>
    <mergeCell ref="E8:E9"/>
    <mergeCell ref="F8:H9"/>
    <mergeCell ref="A9:B9"/>
    <mergeCell ref="A12:H12"/>
    <mergeCell ref="AF12:AG12"/>
    <mergeCell ref="B13:C13"/>
    <mergeCell ref="B14:C14"/>
    <mergeCell ref="F1:H1"/>
    <mergeCell ref="F2:H2"/>
    <mergeCell ref="F3:H3"/>
    <mergeCell ref="F4:H4"/>
    <mergeCell ref="C5:F5"/>
    <mergeCell ref="G5:H5"/>
    <mergeCell ref="A6:D6"/>
    <mergeCell ref="E6:H6"/>
    <mergeCell ref="A7:B7"/>
    <mergeCell ref="C7:D7"/>
    <mergeCell ref="E7:H7"/>
  </mergeCells>
  <conditionalFormatting sqref="A10:A11 B47:C47 B48:B66">
    <cfRule type="cellIs" priority="22" stopIfTrue="1" operator="notEqual">
      <formula>0</formula>
    </cfRule>
  </conditionalFormatting>
  <conditionalFormatting sqref="A10:A11 B47:C47 B48:B66">
    <cfRule type="cellIs" dxfId="116" priority="21" stopIfTrue="1" operator="equal">
      <formula>0</formula>
    </cfRule>
  </conditionalFormatting>
  <conditionalFormatting sqref="A10:A11">
    <cfRule type="cellIs" dxfId="115" priority="20" operator="equal">
      <formula>#REF!</formula>
    </cfRule>
  </conditionalFormatting>
  <conditionalFormatting sqref="G5">
    <cfRule type="cellIs" dxfId="114" priority="19" stopIfTrue="1" operator="equal">
      <formula>0</formula>
    </cfRule>
  </conditionalFormatting>
  <conditionalFormatting sqref="C7">
    <cfRule type="cellIs" dxfId="113" priority="16" stopIfTrue="1" operator="equal">
      <formula>0</formula>
    </cfRule>
  </conditionalFormatting>
  <conditionalFormatting sqref="C8:C9">
    <cfRule type="cellIs" dxfId="112" priority="15" stopIfTrue="1" operator="equal">
      <formula>0</formula>
    </cfRule>
  </conditionalFormatting>
  <conditionalFormatting sqref="C48:C66">
    <cfRule type="cellIs" priority="18" stopIfTrue="1" operator="notEqual">
      <formula>0</formula>
    </cfRule>
  </conditionalFormatting>
  <conditionalFormatting sqref="C48:C66">
    <cfRule type="cellIs" dxfId="111" priority="17" stopIfTrue="1" operator="equal">
      <formula>0</formula>
    </cfRule>
  </conditionalFormatting>
  <conditionalFormatting sqref="D14">
    <cfRule type="cellIs" priority="14" stopIfTrue="1" operator="notEqual">
      <formula>0</formula>
    </cfRule>
  </conditionalFormatting>
  <conditionalFormatting sqref="D14">
    <cfRule type="cellIs" dxfId="110" priority="13" stopIfTrue="1" operator="equal">
      <formula>0</formula>
    </cfRule>
  </conditionalFormatting>
  <conditionalFormatting sqref="D15:F25">
    <cfRule type="cellIs" priority="12" stopIfTrue="1" operator="notEqual">
      <formula>0</formula>
    </cfRule>
  </conditionalFormatting>
  <conditionalFormatting sqref="D15:F25">
    <cfRule type="cellIs" dxfId="109" priority="11" stopIfTrue="1" operator="equal">
      <formula>0</formula>
    </cfRule>
  </conditionalFormatting>
  <conditionalFormatting sqref="E14:F14">
    <cfRule type="cellIs" priority="10" stopIfTrue="1" operator="notEqual">
      <formula>0</formula>
    </cfRule>
  </conditionalFormatting>
  <conditionalFormatting sqref="E14:F14">
    <cfRule type="cellIs" dxfId="108" priority="9" stopIfTrue="1" operator="equal">
      <formula>0</formula>
    </cfRule>
  </conditionalFormatting>
  <conditionalFormatting sqref="D29">
    <cfRule type="cellIs" priority="8" stopIfTrue="1" operator="notEqual">
      <formula>0</formula>
    </cfRule>
  </conditionalFormatting>
  <conditionalFormatting sqref="D29">
    <cfRule type="cellIs" dxfId="107" priority="7" stopIfTrue="1" operator="equal">
      <formula>0</formula>
    </cfRule>
  </conditionalFormatting>
  <conditionalFormatting sqref="D30:F40">
    <cfRule type="cellIs" priority="6" stopIfTrue="1" operator="notEqual">
      <formula>0</formula>
    </cfRule>
  </conditionalFormatting>
  <conditionalFormatting sqref="D30:F40">
    <cfRule type="cellIs" dxfId="106" priority="5" stopIfTrue="1" operator="equal">
      <formula>""</formula>
    </cfRule>
  </conditionalFormatting>
  <conditionalFormatting sqref="E29:F29">
    <cfRule type="cellIs" priority="4" stopIfTrue="1" operator="notEqual">
      <formula>0</formula>
    </cfRule>
  </conditionalFormatting>
  <conditionalFormatting sqref="E29:F29">
    <cfRule type="cellIs" dxfId="105" priority="3" stopIfTrue="1" operator="equal">
      <formula>0</formula>
    </cfRule>
  </conditionalFormatting>
  <conditionalFormatting sqref="F4">
    <cfRule type="cellIs" dxfId="104" priority="1" stopIfTrue="1" operator="equal">
      <formula>0</formula>
    </cfRule>
  </conditionalFormatting>
  <hyperlinks>
    <hyperlink ref="AF4" location="Instructions!A8" display="Instructions" xr:uid="{B4AA7D71-55FA-4261-9997-19C1BDF27128}"/>
  </hyperlinks>
  <printOptions horizontalCentered="1"/>
  <pageMargins left="0.25" right="0.25" top="0.75" bottom="0.75" header="0.3" footer="0.3"/>
  <pageSetup scale="18"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91082-2247-41DC-BE44-02989A5C18E8}">
  <sheetPr>
    <tabColor theme="8" tint="0.59999389629810485"/>
    <pageSetUpPr fitToPage="1"/>
  </sheetPr>
  <dimension ref="A1:BE107"/>
  <sheetViews>
    <sheetView showGridLines="0" zoomScale="75" zoomScaleNormal="75" zoomScaleSheetLayoutView="70" workbookViewId="0">
      <selection activeCell="F4" sqref="F4:H4"/>
    </sheetView>
  </sheetViews>
  <sheetFormatPr defaultColWidth="9.140625" defaultRowHeight="14.25" x14ac:dyDescent="0.25"/>
  <cols>
    <col min="1" max="1" width="14.7109375" style="14" customWidth="1"/>
    <col min="2" max="2" width="19.7109375" style="14" customWidth="1"/>
    <col min="3" max="3" width="29.7109375" style="14" customWidth="1"/>
    <col min="4" max="4" width="23.7109375" style="14" customWidth="1"/>
    <col min="5" max="5" width="25.5703125" style="14" customWidth="1"/>
    <col min="6" max="6" width="23.85546875" style="14" customWidth="1"/>
    <col min="7" max="7" width="23.7109375" style="14" customWidth="1"/>
    <col min="8" max="8" width="18.85546875" style="14" customWidth="1"/>
    <col min="9" max="9" width="9.140625" style="14" customWidth="1"/>
    <col min="10" max="10" width="17.7109375" style="14" customWidth="1"/>
    <col min="11" max="11" width="33.28515625" style="14" customWidth="1"/>
    <col min="12" max="12" width="15.85546875" style="14" customWidth="1"/>
    <col min="13" max="13" width="15.7109375" style="14" customWidth="1"/>
    <col min="14" max="14" width="15.85546875" style="14" customWidth="1"/>
    <col min="15" max="15" width="10.7109375" style="14" customWidth="1"/>
    <col min="16" max="16" width="15.85546875" style="14" customWidth="1"/>
    <col min="17" max="17" width="30.28515625" style="14" customWidth="1"/>
    <col min="18" max="18" width="13.5703125" style="14" customWidth="1"/>
    <col min="19" max="19" width="10.7109375" style="14" customWidth="1"/>
    <col min="20" max="20" width="10.5703125" style="14" customWidth="1"/>
    <col min="21" max="22" width="10.7109375" style="14" customWidth="1"/>
    <col min="23" max="23" width="19.28515625" style="14" customWidth="1"/>
    <col min="24" max="24" width="10.7109375" style="14" customWidth="1"/>
    <col min="25" max="31" width="9.140625" style="14" customWidth="1"/>
    <col min="32" max="32" width="20.42578125" style="14" bestFit="1" customWidth="1"/>
    <col min="33" max="33" width="21.28515625" style="14" customWidth="1"/>
    <col min="34" max="16384" width="9.140625" style="14"/>
  </cols>
  <sheetData>
    <row r="1" spans="1:57" ht="27" customHeight="1" x14ac:dyDescent="0.25">
      <c r="E1" s="5" t="s">
        <v>9</v>
      </c>
      <c r="F1" s="164" t="str">
        <f>IF(('Contract Roll-up'!F1)="","",'Contract Roll-up'!F1)</f>
        <v/>
      </c>
      <c r="G1" s="165"/>
      <c r="H1" s="166"/>
    </row>
    <row r="2" spans="1:57" ht="27" customHeight="1" x14ac:dyDescent="0.25">
      <c r="E2" s="5" t="s">
        <v>10</v>
      </c>
      <c r="F2" s="164" t="str">
        <f>IF(('Contract Roll-up'!F2)="","",'Contract Roll-up'!F2)</f>
        <v/>
      </c>
      <c r="G2" s="165"/>
      <c r="H2" s="166"/>
    </row>
    <row r="3" spans="1:57" ht="27" customHeight="1" x14ac:dyDescent="0.25">
      <c r="E3" s="5" t="s">
        <v>11</v>
      </c>
      <c r="F3" s="164" t="str">
        <f>IF(('Contract Roll-up'!F3)="","",'Contract Roll-up'!F3)</f>
        <v/>
      </c>
      <c r="G3" s="165"/>
      <c r="H3" s="166"/>
      <c r="J3" s="9"/>
      <c r="K3" s="10" t="s">
        <v>41</v>
      </c>
    </row>
    <row r="4" spans="1:57" s="4" customFormat="1" ht="27" customHeight="1" x14ac:dyDescent="0.25">
      <c r="C4" s="11" t="s">
        <v>8</v>
      </c>
      <c r="D4" s="64" t="str">
        <f>IF(('Contract Roll-up'!D4)="","",'Contract Roll-up'!D4)</f>
        <v/>
      </c>
      <c r="E4" s="5" t="s">
        <v>52</v>
      </c>
      <c r="F4" s="175"/>
      <c r="G4" s="176"/>
      <c r="H4" s="177"/>
      <c r="L4" s="6"/>
      <c r="N4" s="6"/>
      <c r="R4" s="6"/>
      <c r="AA4" s="4">
        <v>4</v>
      </c>
      <c r="AF4" s="12" t="s">
        <v>0</v>
      </c>
      <c r="AG4" s="8" t="s">
        <v>1</v>
      </c>
    </row>
    <row r="5" spans="1:57" s="4" customFormat="1" ht="27" customHeight="1" x14ac:dyDescent="0.25">
      <c r="A5" s="13"/>
      <c r="C5" s="135" t="s">
        <v>29</v>
      </c>
      <c r="D5" s="136"/>
      <c r="E5" s="136"/>
      <c r="F5" s="136"/>
      <c r="G5" s="150"/>
      <c r="H5" s="150"/>
      <c r="L5" s="6"/>
      <c r="N5" s="6"/>
      <c r="R5" s="6"/>
      <c r="AA5" s="4">
        <v>5</v>
      </c>
    </row>
    <row r="6" spans="1:57" ht="21.95" customHeight="1" x14ac:dyDescent="0.25">
      <c r="A6" s="132" t="s">
        <v>30</v>
      </c>
      <c r="B6" s="133"/>
      <c r="C6" s="133"/>
      <c r="D6" s="134"/>
      <c r="E6" s="129" t="str">
        <f>IF('Contract Roll-up'!D3="HUB","Work Authorization HUB Status","Work Authorization DBE Status")</f>
        <v>Work Authorization DBE Status</v>
      </c>
      <c r="F6" s="130"/>
      <c r="G6" s="130"/>
      <c r="H6" s="131"/>
      <c r="J6" s="4"/>
      <c r="K6" s="15"/>
      <c r="L6" s="15"/>
      <c r="M6" s="15"/>
      <c r="N6" s="15"/>
      <c r="O6" s="15"/>
      <c r="P6" s="15"/>
      <c r="Q6" s="15"/>
      <c r="R6" s="15"/>
      <c r="S6" s="15"/>
      <c r="T6" s="15"/>
      <c r="U6" s="15"/>
      <c r="V6" s="15"/>
    </row>
    <row r="7" spans="1:57" s="4" customFormat="1" ht="19.5" customHeight="1" x14ac:dyDescent="0.25">
      <c r="A7" s="114" t="s">
        <v>31</v>
      </c>
      <c r="B7" s="115"/>
      <c r="C7" s="151">
        <v>13</v>
      </c>
      <c r="D7" s="152"/>
      <c r="E7" s="126" t="s">
        <v>35</v>
      </c>
      <c r="F7" s="127"/>
      <c r="G7" s="127"/>
      <c r="H7" s="128"/>
      <c r="L7" s="6"/>
      <c r="N7" s="6"/>
      <c r="R7" s="6"/>
      <c r="AA7" s="4" t="s">
        <v>2</v>
      </c>
    </row>
    <row r="8" spans="1:57" s="4" customFormat="1" ht="20.25" customHeight="1" x14ac:dyDescent="0.25">
      <c r="A8" s="110" t="s">
        <v>32</v>
      </c>
      <c r="B8" s="111"/>
      <c r="C8" s="99"/>
      <c r="D8" s="101"/>
      <c r="E8" s="167" t="str">
        <f>IF('Contract Roll-up'!D3="HUB","Total HUB Amount 
       Committed","Total DBE Amount 
       Committed")</f>
        <v>Total DBE Amount 
       Committed</v>
      </c>
      <c r="F8" s="169" t="str">
        <f>IF(D26=0,"",D26)</f>
        <v/>
      </c>
      <c r="G8" s="170"/>
      <c r="H8" s="171"/>
      <c r="L8" s="6"/>
      <c r="N8" s="6"/>
      <c r="R8" s="6"/>
      <c r="AA8" s="4" t="s">
        <v>3</v>
      </c>
    </row>
    <row r="9" spans="1:57" s="4" customFormat="1" ht="20.100000000000001" customHeight="1" x14ac:dyDescent="0.25">
      <c r="A9" s="110" t="s">
        <v>33</v>
      </c>
      <c r="B9" s="111"/>
      <c r="C9" s="116"/>
      <c r="D9" s="117"/>
      <c r="E9" s="168"/>
      <c r="F9" s="172"/>
      <c r="G9" s="173"/>
      <c r="H9" s="174"/>
      <c r="L9" s="6"/>
      <c r="N9" s="6"/>
      <c r="R9" s="6"/>
      <c r="AA9" s="4" t="s">
        <v>4</v>
      </c>
    </row>
    <row r="10" spans="1:57" s="4" customFormat="1" ht="30" customHeight="1" x14ac:dyDescent="0.25">
      <c r="A10" s="125" t="s">
        <v>34</v>
      </c>
      <c r="B10" s="125"/>
      <c r="C10" s="97">
        <f>B68</f>
        <v>0</v>
      </c>
      <c r="D10" s="98"/>
      <c r="E10" s="16" t="str">
        <f>IF('Contract Roll-up'!D3="HUB","HUB % Committed 
        to Date","DBE % Committed 
        to Date")</f>
        <v>DBE % Committed 
        to Date</v>
      </c>
      <c r="F10" s="149" t="str">
        <f>IF(C9="","",D26/C11)</f>
        <v/>
      </c>
      <c r="G10" s="149"/>
      <c r="H10" s="149"/>
      <c r="L10" s="6"/>
      <c r="N10" s="6"/>
      <c r="R10" s="6"/>
      <c r="AA10" s="4" t="s">
        <v>5</v>
      </c>
    </row>
    <row r="11" spans="1:57" s="4" customFormat="1" ht="19.5" customHeight="1" x14ac:dyDescent="0.2">
      <c r="A11" s="96" t="s">
        <v>51</v>
      </c>
      <c r="B11" s="96"/>
      <c r="C11" s="97">
        <f>C9+C10</f>
        <v>0</v>
      </c>
      <c r="D11" s="98"/>
      <c r="E11" s="16" t="str">
        <f>IF('Contract Roll-up'!D3="HUB","HUB % Paid to Date","DBE % Paid to Date")</f>
        <v>DBE % Paid to Date</v>
      </c>
      <c r="F11" s="149" t="str">
        <f>IF(C9="","",G26/C11)</f>
        <v/>
      </c>
      <c r="G11" s="149"/>
      <c r="H11" s="149"/>
      <c r="I11" s="17"/>
      <c r="J11" s="18"/>
      <c r="K11" s="18"/>
      <c r="L11" s="19"/>
      <c r="M11" s="18"/>
      <c r="N11" s="19"/>
      <c r="O11" s="18"/>
      <c r="P11" s="18"/>
      <c r="Q11" s="18"/>
      <c r="R11" s="19"/>
      <c r="S11" s="18"/>
      <c r="T11" s="18"/>
      <c r="U11" s="18"/>
      <c r="V11" s="18"/>
      <c r="W11" s="18"/>
      <c r="X11" s="18"/>
      <c r="Y11" s="18"/>
      <c r="Z11" s="18"/>
      <c r="AA11" s="18"/>
      <c r="AB11" s="18"/>
      <c r="AC11" s="18"/>
      <c r="AD11" s="18"/>
      <c r="AE11" s="18"/>
      <c r="AF11" s="18"/>
      <c r="AG11" s="18"/>
      <c r="AH11" s="18"/>
      <c r="AI11" s="18"/>
      <c r="AJ11" s="18"/>
      <c r="AK11" s="18"/>
    </row>
    <row r="12" spans="1:57" s="20" customFormat="1" ht="21.95" customHeight="1" thickBot="1" x14ac:dyDescent="0.3">
      <c r="A12" s="132" t="s">
        <v>36</v>
      </c>
      <c r="B12" s="133"/>
      <c r="C12" s="133"/>
      <c r="D12" s="133"/>
      <c r="E12" s="133"/>
      <c r="F12" s="133"/>
      <c r="G12" s="133"/>
      <c r="H12" s="134"/>
      <c r="L12" s="21"/>
      <c r="N12" s="21"/>
      <c r="R12" s="21"/>
      <c r="AF12" s="153"/>
      <c r="AG12" s="154"/>
    </row>
    <row r="13" spans="1:57" s="4" customFormat="1" ht="63" customHeight="1" thickBot="1" x14ac:dyDescent="0.3">
      <c r="A13" s="22" t="s">
        <v>6</v>
      </c>
      <c r="B13" s="137" t="str">
        <f>'Contract Roll-up'!B13</f>
        <v>Subproviders Name: DBE only 
(Enter Alphabetically)</v>
      </c>
      <c r="C13" s="138"/>
      <c r="D13" s="22" t="s">
        <v>38</v>
      </c>
      <c r="E13" s="22" t="s">
        <v>21</v>
      </c>
      <c r="F13" s="22" t="s">
        <v>13</v>
      </c>
      <c r="G13" s="22" t="s">
        <v>22</v>
      </c>
      <c r="H13" s="22" t="s">
        <v>12</v>
      </c>
      <c r="J13" s="23"/>
      <c r="K13" s="24"/>
      <c r="L13" s="25"/>
      <c r="M13" s="24"/>
      <c r="N13" s="24"/>
      <c r="O13" s="24"/>
      <c r="P13" s="24"/>
      <c r="Q13" s="23"/>
      <c r="R13" s="26"/>
      <c r="S13" s="24"/>
      <c r="T13" s="24"/>
      <c r="U13" s="24"/>
      <c r="V13" s="24"/>
      <c r="W13" s="24"/>
      <c r="X13" s="24"/>
      <c r="AF13" s="27"/>
      <c r="AG13" s="28"/>
    </row>
    <row r="14" spans="1:57" s="4" customFormat="1" ht="20.100000000000001" customHeight="1" x14ac:dyDescent="0.25">
      <c r="A14" s="29">
        <v>1</v>
      </c>
      <c r="B14" s="107" t="str">
        <f>IF(('Contract Roll-up'!B14)="","",'Contract Roll-up'!B14)</f>
        <v/>
      </c>
      <c r="C14" s="109"/>
      <c r="D14" s="3"/>
      <c r="E14" s="3"/>
      <c r="F14" s="3"/>
      <c r="G14" s="49">
        <f>E14+F14</f>
        <v>0</v>
      </c>
      <c r="H14" s="31" t="str">
        <f t="shared" ref="H14:H26" si="0">IF(G14="","",IF(G14=0,"",G14/D14))</f>
        <v/>
      </c>
      <c r="I14" s="32"/>
      <c r="J14" s="33"/>
      <c r="K14" s="33"/>
      <c r="L14" s="34"/>
      <c r="M14" s="33"/>
      <c r="N14" s="33"/>
      <c r="O14" s="32"/>
      <c r="P14" s="33"/>
      <c r="R14" s="6"/>
      <c r="S14" s="33"/>
      <c r="T14" s="32"/>
      <c r="U14" s="33"/>
      <c r="V14" s="33"/>
      <c r="W14" s="32"/>
      <c r="X14" s="32"/>
      <c r="Y14" s="32"/>
      <c r="Z14" s="32"/>
      <c r="AA14" s="32"/>
      <c r="AB14" s="32"/>
      <c r="AC14" s="32"/>
      <c r="AD14" s="32"/>
      <c r="AE14" s="32"/>
      <c r="AF14" s="35"/>
      <c r="AG14" s="36"/>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row>
    <row r="15" spans="1:57" s="4" customFormat="1" ht="20.100000000000001" customHeight="1" x14ac:dyDescent="0.25">
      <c r="A15" s="29">
        <v>2</v>
      </c>
      <c r="B15" s="107" t="str">
        <f>IF(('Contract Roll-up'!B15)="","",'Contract Roll-up'!B15)</f>
        <v/>
      </c>
      <c r="C15" s="109"/>
      <c r="D15" s="3"/>
      <c r="E15" s="3"/>
      <c r="F15" s="3"/>
      <c r="G15" s="49">
        <f t="shared" ref="G15:G25" si="1">E15+F15</f>
        <v>0</v>
      </c>
      <c r="H15" s="31" t="str">
        <f t="shared" si="0"/>
        <v/>
      </c>
      <c r="I15" s="32"/>
      <c r="J15" s="33"/>
      <c r="K15" s="33"/>
      <c r="L15" s="34"/>
      <c r="M15" s="33"/>
      <c r="N15" s="33"/>
      <c r="O15" s="32"/>
      <c r="P15" s="33"/>
      <c r="R15" s="6"/>
      <c r="S15" s="33"/>
      <c r="T15" s="32"/>
      <c r="U15" s="33"/>
      <c r="V15" s="33"/>
      <c r="W15" s="32"/>
      <c r="X15" s="32"/>
      <c r="Y15" s="32"/>
      <c r="Z15" s="32"/>
      <c r="AA15" s="32"/>
      <c r="AB15" s="32"/>
      <c r="AC15" s="32"/>
      <c r="AD15" s="32"/>
      <c r="AE15" s="32"/>
      <c r="AF15" s="37"/>
      <c r="AG15" s="38"/>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row>
    <row r="16" spans="1:57" s="4" customFormat="1" ht="20.100000000000001" customHeight="1" x14ac:dyDescent="0.25">
      <c r="A16" s="29">
        <v>3</v>
      </c>
      <c r="B16" s="107" t="str">
        <f>IF(('Contract Roll-up'!B16)="","",'Contract Roll-up'!B16)</f>
        <v/>
      </c>
      <c r="C16" s="109"/>
      <c r="D16" s="3"/>
      <c r="E16" s="3"/>
      <c r="F16" s="3"/>
      <c r="G16" s="49">
        <f t="shared" si="1"/>
        <v>0</v>
      </c>
      <c r="H16" s="31" t="str">
        <f t="shared" si="0"/>
        <v/>
      </c>
      <c r="I16" s="32"/>
      <c r="J16" s="33"/>
      <c r="K16" s="33"/>
      <c r="L16" s="34"/>
      <c r="M16" s="33"/>
      <c r="N16" s="33"/>
      <c r="O16" s="32"/>
      <c r="P16" s="33"/>
      <c r="R16" s="6"/>
      <c r="S16" s="33"/>
      <c r="T16" s="32"/>
      <c r="U16" s="33"/>
      <c r="V16" s="33"/>
      <c r="W16" s="32"/>
      <c r="X16" s="32"/>
      <c r="Y16" s="32"/>
      <c r="Z16" s="32"/>
      <c r="AA16" s="32"/>
      <c r="AB16" s="32"/>
      <c r="AC16" s="32"/>
      <c r="AD16" s="32"/>
      <c r="AE16" s="32"/>
      <c r="AF16" s="37"/>
      <c r="AG16" s="38"/>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row>
    <row r="17" spans="1:57" s="4" customFormat="1" ht="20.100000000000001" customHeight="1" x14ac:dyDescent="0.25">
      <c r="A17" s="29">
        <v>4</v>
      </c>
      <c r="B17" s="107" t="str">
        <f>IF(('Contract Roll-up'!B17)="","",'Contract Roll-up'!B17)</f>
        <v/>
      </c>
      <c r="C17" s="109"/>
      <c r="D17" s="3"/>
      <c r="E17" s="3"/>
      <c r="F17" s="3"/>
      <c r="G17" s="49">
        <f t="shared" si="1"/>
        <v>0</v>
      </c>
      <c r="H17" s="31" t="str">
        <f t="shared" si="0"/>
        <v/>
      </c>
      <c r="I17" s="32"/>
      <c r="J17" s="33"/>
      <c r="K17" s="33"/>
      <c r="L17" s="34"/>
      <c r="M17" s="33"/>
      <c r="N17" s="33"/>
      <c r="O17" s="32"/>
      <c r="P17" s="33"/>
      <c r="R17" s="6"/>
      <c r="S17" s="33"/>
      <c r="T17" s="32"/>
      <c r="U17" s="33"/>
      <c r="V17" s="33"/>
      <c r="W17" s="32"/>
      <c r="X17" s="32"/>
      <c r="Y17" s="32"/>
      <c r="Z17" s="32"/>
      <c r="AA17" s="32"/>
      <c r="AB17" s="32"/>
      <c r="AC17" s="32"/>
      <c r="AD17" s="32"/>
      <c r="AE17" s="32"/>
      <c r="AF17" s="37"/>
      <c r="AG17" s="38"/>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row>
    <row r="18" spans="1:57" s="4" customFormat="1" ht="20.100000000000001" customHeight="1" x14ac:dyDescent="0.25">
      <c r="A18" s="29">
        <v>5</v>
      </c>
      <c r="B18" s="107" t="str">
        <f>IF(('Contract Roll-up'!B18)="","",'Contract Roll-up'!B18)</f>
        <v/>
      </c>
      <c r="C18" s="109"/>
      <c r="D18" s="3"/>
      <c r="E18" s="3"/>
      <c r="F18" s="3"/>
      <c r="G18" s="49">
        <f t="shared" si="1"/>
        <v>0</v>
      </c>
      <c r="H18" s="31" t="str">
        <f t="shared" si="0"/>
        <v/>
      </c>
      <c r="I18" s="32"/>
      <c r="J18" s="33"/>
      <c r="K18" s="33"/>
      <c r="L18" s="34"/>
      <c r="M18" s="33"/>
      <c r="N18" s="33"/>
      <c r="O18" s="32"/>
      <c r="P18" s="33"/>
      <c r="R18" s="6"/>
      <c r="S18" s="33"/>
      <c r="T18" s="32"/>
      <c r="U18" s="33"/>
      <c r="V18" s="33"/>
      <c r="W18" s="32"/>
      <c r="X18" s="32"/>
      <c r="Y18" s="32"/>
      <c r="Z18" s="32"/>
      <c r="AA18" s="32"/>
      <c r="AB18" s="32"/>
      <c r="AC18" s="32"/>
      <c r="AD18" s="32"/>
      <c r="AE18" s="32"/>
      <c r="AF18" s="37"/>
      <c r="AG18" s="38"/>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row>
    <row r="19" spans="1:57" s="4" customFormat="1" ht="20.100000000000001" customHeight="1" x14ac:dyDescent="0.25">
      <c r="A19" s="29">
        <v>6</v>
      </c>
      <c r="B19" s="107" t="str">
        <f>IF(('Contract Roll-up'!B19)="","",'Contract Roll-up'!B19)</f>
        <v/>
      </c>
      <c r="C19" s="109"/>
      <c r="D19" s="3"/>
      <c r="E19" s="3"/>
      <c r="F19" s="3"/>
      <c r="G19" s="49">
        <f t="shared" si="1"/>
        <v>0</v>
      </c>
      <c r="H19" s="31" t="str">
        <f t="shared" si="0"/>
        <v/>
      </c>
      <c r="I19" s="32"/>
      <c r="J19" s="33"/>
      <c r="K19" s="33"/>
      <c r="L19" s="34"/>
      <c r="M19" s="33"/>
      <c r="N19" s="33"/>
      <c r="O19" s="32"/>
      <c r="P19" s="33"/>
      <c r="R19" s="6"/>
      <c r="S19" s="33"/>
      <c r="T19" s="32"/>
      <c r="U19" s="33"/>
      <c r="V19" s="33"/>
      <c r="W19" s="32"/>
      <c r="X19" s="32"/>
      <c r="Y19" s="32"/>
      <c r="Z19" s="32"/>
      <c r="AA19" s="32"/>
      <c r="AB19" s="32"/>
      <c r="AC19" s="32"/>
      <c r="AD19" s="32"/>
      <c r="AE19" s="32"/>
      <c r="AF19" s="37"/>
      <c r="AG19" s="38"/>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row>
    <row r="20" spans="1:57" s="4" customFormat="1" ht="20.100000000000001" customHeight="1" x14ac:dyDescent="0.25">
      <c r="A20" s="29">
        <v>7</v>
      </c>
      <c r="B20" s="107" t="str">
        <f>IF(('Contract Roll-up'!B20)="","",'Contract Roll-up'!B20)</f>
        <v/>
      </c>
      <c r="C20" s="109"/>
      <c r="D20" s="3"/>
      <c r="E20" s="3"/>
      <c r="F20" s="3"/>
      <c r="G20" s="49">
        <f t="shared" si="1"/>
        <v>0</v>
      </c>
      <c r="H20" s="31" t="str">
        <f t="shared" si="0"/>
        <v/>
      </c>
      <c r="I20" s="32"/>
      <c r="J20" s="33"/>
      <c r="K20" s="33"/>
      <c r="L20" s="34"/>
      <c r="M20" s="33"/>
      <c r="N20" s="33"/>
      <c r="O20" s="32"/>
      <c r="P20" s="33"/>
      <c r="R20" s="6"/>
      <c r="S20" s="33"/>
      <c r="T20" s="32"/>
      <c r="U20" s="33"/>
      <c r="V20" s="33"/>
      <c r="W20" s="32"/>
      <c r="X20" s="32"/>
      <c r="Y20" s="32"/>
      <c r="Z20" s="32"/>
      <c r="AA20" s="32"/>
      <c r="AB20" s="32"/>
      <c r="AC20" s="32"/>
      <c r="AD20" s="32"/>
      <c r="AE20" s="32"/>
      <c r="AF20" s="37"/>
      <c r="AG20" s="38"/>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row>
    <row r="21" spans="1:57" s="4" customFormat="1" ht="20.100000000000001" customHeight="1" x14ac:dyDescent="0.25">
      <c r="A21" s="29">
        <v>8</v>
      </c>
      <c r="B21" s="107" t="str">
        <f>IF(('Contract Roll-up'!B21)="","",'Contract Roll-up'!B21)</f>
        <v/>
      </c>
      <c r="C21" s="109"/>
      <c r="D21" s="3"/>
      <c r="E21" s="3"/>
      <c r="F21" s="3"/>
      <c r="G21" s="49">
        <f t="shared" si="1"/>
        <v>0</v>
      </c>
      <c r="H21" s="31" t="str">
        <f t="shared" si="0"/>
        <v/>
      </c>
      <c r="I21" s="32"/>
      <c r="J21" s="33"/>
      <c r="K21" s="33"/>
      <c r="L21" s="34"/>
      <c r="M21" s="33"/>
      <c r="N21" s="33"/>
      <c r="O21" s="32"/>
      <c r="P21" s="33"/>
      <c r="R21" s="6"/>
      <c r="S21" s="33"/>
      <c r="T21" s="32"/>
      <c r="U21" s="33"/>
      <c r="V21" s="33"/>
      <c r="W21" s="32"/>
      <c r="X21" s="32"/>
      <c r="Y21" s="32"/>
      <c r="Z21" s="32"/>
      <c r="AA21" s="32"/>
      <c r="AB21" s="32"/>
      <c r="AC21" s="32"/>
      <c r="AD21" s="32"/>
      <c r="AE21" s="32"/>
      <c r="AF21" s="37"/>
      <c r="AG21" s="38"/>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row>
    <row r="22" spans="1:57" s="4" customFormat="1" ht="20.100000000000001" customHeight="1" x14ac:dyDescent="0.25">
      <c r="A22" s="29">
        <v>9</v>
      </c>
      <c r="B22" s="107" t="str">
        <f>IF(('Contract Roll-up'!B22)="","",'Contract Roll-up'!B22)</f>
        <v/>
      </c>
      <c r="C22" s="109"/>
      <c r="D22" s="3"/>
      <c r="E22" s="3"/>
      <c r="F22" s="3"/>
      <c r="G22" s="49">
        <f t="shared" si="1"/>
        <v>0</v>
      </c>
      <c r="H22" s="31" t="str">
        <f t="shared" si="0"/>
        <v/>
      </c>
      <c r="I22" s="32"/>
      <c r="J22" s="33"/>
      <c r="K22" s="33"/>
      <c r="L22" s="34"/>
      <c r="M22" s="33"/>
      <c r="N22" s="33"/>
      <c r="O22" s="32"/>
      <c r="P22" s="33"/>
      <c r="R22" s="6"/>
      <c r="S22" s="33"/>
      <c r="T22" s="32"/>
      <c r="U22" s="33"/>
      <c r="V22" s="33"/>
      <c r="W22" s="32"/>
      <c r="X22" s="32"/>
      <c r="Y22" s="32"/>
      <c r="Z22" s="32"/>
      <c r="AA22" s="32"/>
      <c r="AB22" s="32"/>
      <c r="AC22" s="32"/>
      <c r="AD22" s="32"/>
      <c r="AE22" s="32"/>
      <c r="AF22" s="37"/>
      <c r="AG22" s="38"/>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row>
    <row r="23" spans="1:57" s="4" customFormat="1" ht="20.100000000000001" customHeight="1" x14ac:dyDescent="0.25">
      <c r="A23" s="29">
        <v>10</v>
      </c>
      <c r="B23" s="107" t="str">
        <f>IF(('Contract Roll-up'!B23)="","",'Contract Roll-up'!B23)</f>
        <v/>
      </c>
      <c r="C23" s="109"/>
      <c r="D23" s="3"/>
      <c r="E23" s="3"/>
      <c r="F23" s="3"/>
      <c r="G23" s="49">
        <f t="shared" si="1"/>
        <v>0</v>
      </c>
      <c r="H23" s="31" t="str">
        <f t="shared" si="0"/>
        <v/>
      </c>
      <c r="I23" s="32"/>
      <c r="J23" s="33"/>
      <c r="K23" s="33"/>
      <c r="L23" s="34"/>
      <c r="M23" s="33"/>
      <c r="N23" s="33"/>
      <c r="O23" s="32"/>
      <c r="P23" s="33"/>
      <c r="R23" s="6"/>
      <c r="S23" s="33"/>
      <c r="T23" s="32"/>
      <c r="U23" s="33"/>
      <c r="V23" s="33"/>
      <c r="W23" s="32"/>
      <c r="X23" s="32"/>
      <c r="Y23" s="32"/>
      <c r="Z23" s="32"/>
      <c r="AA23" s="32"/>
      <c r="AB23" s="32"/>
      <c r="AC23" s="32"/>
      <c r="AD23" s="32"/>
      <c r="AE23" s="32"/>
      <c r="AF23" s="37"/>
      <c r="AG23" s="38"/>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row>
    <row r="24" spans="1:57" s="4" customFormat="1" ht="20.100000000000001" customHeight="1" x14ac:dyDescent="0.25">
      <c r="A24" s="29">
        <v>11</v>
      </c>
      <c r="B24" s="107" t="str">
        <f>IF(('Contract Roll-up'!B24)="","",'Contract Roll-up'!B24)</f>
        <v/>
      </c>
      <c r="C24" s="109"/>
      <c r="D24" s="3"/>
      <c r="E24" s="3"/>
      <c r="F24" s="3"/>
      <c r="G24" s="49">
        <f t="shared" si="1"/>
        <v>0</v>
      </c>
      <c r="H24" s="31" t="str">
        <f t="shared" si="0"/>
        <v/>
      </c>
      <c r="I24" s="32"/>
      <c r="J24" s="33"/>
      <c r="K24" s="33"/>
      <c r="L24" s="34"/>
      <c r="M24" s="33"/>
      <c r="N24" s="33"/>
      <c r="O24" s="32"/>
      <c r="P24" s="33"/>
      <c r="R24" s="6"/>
      <c r="S24" s="33"/>
      <c r="T24" s="32"/>
      <c r="U24" s="33"/>
      <c r="V24" s="33"/>
      <c r="W24" s="32"/>
      <c r="X24" s="32"/>
      <c r="Y24" s="32"/>
      <c r="Z24" s="32"/>
      <c r="AA24" s="32"/>
      <c r="AB24" s="32"/>
      <c r="AC24" s="32"/>
      <c r="AD24" s="32"/>
      <c r="AE24" s="32"/>
      <c r="AF24" s="37"/>
      <c r="AG24" s="38"/>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row>
    <row r="25" spans="1:57" s="4" customFormat="1" ht="20.100000000000001" customHeight="1" x14ac:dyDescent="0.25">
      <c r="A25" s="29">
        <v>12</v>
      </c>
      <c r="B25" s="107" t="str">
        <f>IF(('Contract Roll-up'!B25)="","",'Contract Roll-up'!B25)</f>
        <v/>
      </c>
      <c r="C25" s="109"/>
      <c r="D25" s="3"/>
      <c r="E25" s="3"/>
      <c r="F25" s="3"/>
      <c r="G25" s="49">
        <f t="shared" si="1"/>
        <v>0</v>
      </c>
      <c r="H25" s="31" t="str">
        <f t="shared" si="0"/>
        <v/>
      </c>
      <c r="I25" s="32"/>
      <c r="J25" s="33"/>
      <c r="K25" s="33"/>
      <c r="L25" s="34"/>
      <c r="M25" s="33"/>
      <c r="N25" s="33"/>
      <c r="O25" s="32"/>
      <c r="P25" s="33"/>
      <c r="R25" s="6"/>
      <c r="S25" s="33"/>
      <c r="T25" s="32"/>
      <c r="U25" s="33"/>
      <c r="V25" s="33"/>
      <c r="W25" s="32"/>
      <c r="X25" s="32"/>
      <c r="Y25" s="32"/>
      <c r="Z25" s="32"/>
      <c r="AA25" s="32"/>
      <c r="AB25" s="32"/>
      <c r="AC25" s="32"/>
      <c r="AD25" s="32"/>
      <c r="AE25" s="32"/>
      <c r="AF25" s="39"/>
      <c r="AG25" s="40"/>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row>
    <row r="26" spans="1:57" s="4" customFormat="1" ht="20.100000000000001" customHeight="1" x14ac:dyDescent="0.25">
      <c r="A26" s="29"/>
      <c r="B26" s="87" t="str">
        <f>'Contract Roll-up'!B26</f>
        <v>Subproviders Subtotal (DBE only)</v>
      </c>
      <c r="C26" s="88"/>
      <c r="D26" s="30">
        <f>SUM(D14:D25)</f>
        <v>0</v>
      </c>
      <c r="E26" s="30">
        <f t="shared" ref="E26:G26" si="2">SUM(E14:E25)</f>
        <v>0</v>
      </c>
      <c r="F26" s="30">
        <f t="shared" si="2"/>
        <v>0</v>
      </c>
      <c r="G26" s="30">
        <f t="shared" si="2"/>
        <v>0</v>
      </c>
      <c r="H26" s="31" t="str">
        <f t="shared" si="0"/>
        <v/>
      </c>
      <c r="I26" s="32"/>
      <c r="J26" s="33"/>
      <c r="K26" s="33"/>
      <c r="L26" s="34"/>
      <c r="M26" s="33"/>
      <c r="N26" s="33"/>
      <c r="O26" s="32"/>
      <c r="P26" s="33"/>
      <c r="R26" s="6"/>
      <c r="S26" s="33"/>
      <c r="T26" s="32"/>
      <c r="U26" s="33"/>
      <c r="V26" s="33"/>
      <c r="W26" s="32"/>
      <c r="X26" s="32"/>
      <c r="Y26" s="32"/>
      <c r="Z26" s="32"/>
      <c r="AA26" s="32"/>
      <c r="AB26" s="32"/>
      <c r="AC26" s="32"/>
      <c r="AD26" s="32"/>
      <c r="AE26" s="32"/>
      <c r="AF26" s="37"/>
      <c r="AG26" s="38"/>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row>
    <row r="27" spans="1:57" s="4" customFormat="1" ht="3.95" customHeight="1" x14ac:dyDescent="0.25">
      <c r="A27" s="139" t="s">
        <v>67</v>
      </c>
      <c r="B27" s="140"/>
      <c r="C27" s="140"/>
      <c r="D27" s="140"/>
      <c r="E27" s="140"/>
      <c r="F27" s="140"/>
      <c r="G27" s="140"/>
      <c r="H27" s="141"/>
      <c r="I27" s="32"/>
      <c r="J27" s="33"/>
      <c r="K27" s="33"/>
      <c r="L27" s="34"/>
      <c r="M27" s="33"/>
      <c r="N27" s="33"/>
      <c r="O27" s="32"/>
      <c r="P27" s="33"/>
      <c r="R27" s="6"/>
      <c r="S27" s="33"/>
      <c r="T27" s="32"/>
      <c r="U27" s="33"/>
      <c r="V27" s="33"/>
      <c r="W27" s="32"/>
      <c r="X27" s="32"/>
      <c r="Y27" s="32"/>
      <c r="Z27" s="32"/>
      <c r="AA27" s="32"/>
      <c r="AB27" s="32"/>
      <c r="AC27" s="32"/>
      <c r="AD27" s="32"/>
      <c r="AE27" s="32"/>
      <c r="AF27" s="39"/>
      <c r="AG27" s="40"/>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row>
    <row r="28" spans="1:57" s="4" customFormat="1" ht="63" customHeight="1" x14ac:dyDescent="0.25">
      <c r="A28" s="22" t="s">
        <v>6</v>
      </c>
      <c r="B28" s="137" t="str">
        <f>'Contract Roll-up'!B28</f>
        <v>Subproviders Name: non-DBE only 
(Enter Alphabetically)</v>
      </c>
      <c r="C28" s="138"/>
      <c r="D28" s="22" t="s">
        <v>14</v>
      </c>
      <c r="E28" s="22" t="s">
        <v>21</v>
      </c>
      <c r="F28" s="22" t="s">
        <v>13</v>
      </c>
      <c r="G28" s="22" t="s">
        <v>22</v>
      </c>
      <c r="H28" s="22" t="s">
        <v>12</v>
      </c>
      <c r="I28" s="32"/>
      <c r="J28" s="33"/>
      <c r="K28" s="33"/>
      <c r="L28" s="34"/>
      <c r="M28" s="33"/>
      <c r="N28" s="33"/>
      <c r="O28" s="32"/>
      <c r="P28" s="33"/>
      <c r="R28" s="6"/>
      <c r="S28" s="33"/>
      <c r="T28" s="32"/>
      <c r="U28" s="33"/>
      <c r="V28" s="33"/>
      <c r="W28" s="32"/>
      <c r="X28" s="32"/>
      <c r="Y28" s="32"/>
      <c r="Z28" s="32"/>
      <c r="AA28" s="32"/>
      <c r="AB28" s="32"/>
      <c r="AC28" s="32"/>
      <c r="AD28" s="32"/>
      <c r="AE28" s="32"/>
      <c r="AF28" s="37"/>
      <c r="AG28" s="38"/>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row>
    <row r="29" spans="1:57" s="4" customFormat="1" ht="20.100000000000001" customHeight="1" x14ac:dyDescent="0.25">
      <c r="A29" s="29">
        <v>1</v>
      </c>
      <c r="B29" s="107" t="str">
        <f>IF(('Contract Roll-up'!B29)="","",'Contract Roll-up'!B29)</f>
        <v/>
      </c>
      <c r="C29" s="109"/>
      <c r="D29" s="3"/>
      <c r="E29" s="3"/>
      <c r="F29" s="3"/>
      <c r="G29" s="49">
        <f>E29+F29</f>
        <v>0</v>
      </c>
      <c r="H29" s="31" t="str">
        <f t="shared" ref="H29:H41" si="3">IF(G29="","",IF(G29=0,"",G29/D29))</f>
        <v/>
      </c>
      <c r="I29" s="32"/>
      <c r="J29" s="33"/>
      <c r="K29" s="33"/>
      <c r="L29" s="34"/>
      <c r="M29" s="33"/>
      <c r="N29" s="33"/>
      <c r="O29" s="32"/>
      <c r="P29" s="33"/>
      <c r="R29" s="6"/>
      <c r="S29" s="33"/>
      <c r="T29" s="32"/>
      <c r="U29" s="33"/>
      <c r="V29" s="33"/>
      <c r="W29" s="32"/>
      <c r="X29" s="32"/>
      <c r="Y29" s="32"/>
      <c r="Z29" s="32"/>
      <c r="AA29" s="32"/>
      <c r="AB29" s="32"/>
      <c r="AC29" s="32"/>
      <c r="AD29" s="32"/>
      <c r="AE29" s="32"/>
      <c r="AF29" s="37"/>
      <c r="AG29" s="38"/>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row>
    <row r="30" spans="1:57" s="4" customFormat="1" ht="20.100000000000001" customHeight="1" x14ac:dyDescent="0.25">
      <c r="A30" s="29">
        <v>2</v>
      </c>
      <c r="B30" s="107" t="str">
        <f>IF(('Contract Roll-up'!B30)="","",'Contract Roll-up'!B30)</f>
        <v/>
      </c>
      <c r="C30" s="109"/>
      <c r="D30" s="3"/>
      <c r="E30" s="3"/>
      <c r="F30" s="3"/>
      <c r="G30" s="49">
        <f t="shared" ref="G30:G40" si="4">E30+F30</f>
        <v>0</v>
      </c>
      <c r="H30" s="31" t="str">
        <f t="shared" si="3"/>
        <v/>
      </c>
      <c r="I30" s="32"/>
      <c r="J30" s="33"/>
      <c r="K30" s="33"/>
      <c r="L30" s="34"/>
      <c r="M30" s="33"/>
      <c r="N30" s="33"/>
      <c r="O30" s="32"/>
      <c r="P30" s="33"/>
      <c r="R30" s="6"/>
      <c r="S30" s="33"/>
      <c r="T30" s="32"/>
      <c r="U30" s="33"/>
      <c r="V30" s="33"/>
      <c r="W30" s="32"/>
      <c r="X30" s="32"/>
      <c r="Y30" s="32"/>
      <c r="Z30" s="32"/>
      <c r="AA30" s="32"/>
      <c r="AB30" s="32"/>
      <c r="AC30" s="32"/>
      <c r="AD30" s="32"/>
      <c r="AE30" s="32"/>
      <c r="AF30" s="37"/>
      <c r="AG30" s="38"/>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row>
    <row r="31" spans="1:57" s="4" customFormat="1" ht="20.100000000000001" customHeight="1" x14ac:dyDescent="0.25">
      <c r="A31" s="29">
        <v>3</v>
      </c>
      <c r="B31" s="107" t="str">
        <f>IF(('Contract Roll-up'!B31)="","",'Contract Roll-up'!B31)</f>
        <v/>
      </c>
      <c r="C31" s="109"/>
      <c r="D31" s="3"/>
      <c r="E31" s="3"/>
      <c r="F31" s="3"/>
      <c r="G31" s="49">
        <f t="shared" si="4"/>
        <v>0</v>
      </c>
      <c r="H31" s="31" t="str">
        <f t="shared" si="3"/>
        <v/>
      </c>
      <c r="I31" s="32"/>
      <c r="J31" s="33"/>
      <c r="K31" s="33"/>
      <c r="L31" s="34"/>
      <c r="M31" s="33"/>
      <c r="N31" s="33"/>
      <c r="O31" s="32"/>
      <c r="P31" s="33"/>
      <c r="R31" s="6"/>
      <c r="S31" s="33"/>
      <c r="T31" s="32"/>
      <c r="U31" s="33"/>
      <c r="V31" s="33"/>
      <c r="W31" s="32"/>
      <c r="X31" s="32"/>
      <c r="Y31" s="32"/>
      <c r="Z31" s="32"/>
      <c r="AA31" s="32"/>
      <c r="AB31" s="32"/>
      <c r="AC31" s="32"/>
      <c r="AD31" s="32"/>
      <c r="AE31" s="32"/>
      <c r="AF31" s="37"/>
      <c r="AG31" s="38"/>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row>
    <row r="32" spans="1:57" s="4" customFormat="1" ht="20.100000000000001" customHeight="1" x14ac:dyDescent="0.25">
      <c r="A32" s="29">
        <v>4</v>
      </c>
      <c r="B32" s="107" t="str">
        <f>IF(('Contract Roll-up'!B32)="","",'Contract Roll-up'!B32)</f>
        <v/>
      </c>
      <c r="C32" s="109"/>
      <c r="D32" s="3"/>
      <c r="E32" s="3"/>
      <c r="F32" s="3"/>
      <c r="G32" s="49">
        <f t="shared" si="4"/>
        <v>0</v>
      </c>
      <c r="H32" s="31" t="str">
        <f t="shared" si="3"/>
        <v/>
      </c>
      <c r="I32" s="32"/>
      <c r="J32" s="33"/>
      <c r="K32" s="33"/>
      <c r="L32" s="34"/>
      <c r="M32" s="33"/>
      <c r="N32" s="33"/>
      <c r="O32" s="32"/>
      <c r="P32" s="33"/>
      <c r="R32" s="6"/>
      <c r="S32" s="33"/>
      <c r="T32" s="32"/>
      <c r="U32" s="33"/>
      <c r="V32" s="33"/>
      <c r="W32" s="32"/>
      <c r="X32" s="32"/>
      <c r="Y32" s="32"/>
      <c r="Z32" s="32"/>
      <c r="AA32" s="32"/>
      <c r="AB32" s="32"/>
      <c r="AC32" s="32"/>
      <c r="AD32" s="32"/>
      <c r="AE32" s="32"/>
      <c r="AF32" s="37"/>
      <c r="AG32" s="38"/>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row>
    <row r="33" spans="1:57" s="4" customFormat="1" ht="20.100000000000001" customHeight="1" x14ac:dyDescent="0.25">
      <c r="A33" s="29">
        <v>5</v>
      </c>
      <c r="B33" s="107" t="str">
        <f>IF(('Contract Roll-up'!B33)="","",'Contract Roll-up'!B33)</f>
        <v/>
      </c>
      <c r="C33" s="109"/>
      <c r="D33" s="3"/>
      <c r="E33" s="3"/>
      <c r="F33" s="3"/>
      <c r="G33" s="49">
        <f t="shared" si="4"/>
        <v>0</v>
      </c>
      <c r="H33" s="31" t="str">
        <f t="shared" si="3"/>
        <v/>
      </c>
      <c r="I33" s="32"/>
      <c r="J33" s="33"/>
      <c r="K33" s="33"/>
      <c r="L33" s="34"/>
      <c r="M33" s="33"/>
      <c r="N33" s="33"/>
      <c r="O33" s="32"/>
      <c r="P33" s="33"/>
      <c r="R33" s="6"/>
      <c r="S33" s="33"/>
      <c r="T33" s="32"/>
      <c r="U33" s="33"/>
      <c r="V33" s="33"/>
      <c r="W33" s="32"/>
      <c r="X33" s="32"/>
      <c r="Y33" s="32"/>
      <c r="Z33" s="32"/>
      <c r="AA33" s="32"/>
      <c r="AB33" s="32"/>
      <c r="AC33" s="32"/>
      <c r="AD33" s="32"/>
      <c r="AE33" s="32"/>
      <c r="AF33" s="37"/>
      <c r="AG33" s="38"/>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row>
    <row r="34" spans="1:57" s="4" customFormat="1" ht="20.100000000000001" customHeight="1" x14ac:dyDescent="0.25">
      <c r="A34" s="29">
        <v>6</v>
      </c>
      <c r="B34" s="107" t="str">
        <f>IF(('Contract Roll-up'!B34)="","",'Contract Roll-up'!B34)</f>
        <v/>
      </c>
      <c r="C34" s="109"/>
      <c r="D34" s="3"/>
      <c r="E34" s="3"/>
      <c r="F34" s="3"/>
      <c r="G34" s="49">
        <f t="shared" si="4"/>
        <v>0</v>
      </c>
      <c r="H34" s="31" t="str">
        <f t="shared" si="3"/>
        <v/>
      </c>
      <c r="I34" s="32"/>
      <c r="J34" s="33"/>
      <c r="K34" s="33"/>
      <c r="L34" s="34"/>
      <c r="M34" s="33"/>
      <c r="N34" s="33"/>
      <c r="O34" s="32"/>
      <c r="P34" s="33"/>
      <c r="R34" s="6"/>
      <c r="S34" s="33"/>
      <c r="T34" s="32"/>
      <c r="U34" s="33"/>
      <c r="V34" s="33"/>
      <c r="W34" s="32"/>
      <c r="X34" s="32"/>
      <c r="Y34" s="32"/>
      <c r="Z34" s="32"/>
      <c r="AA34" s="32"/>
      <c r="AB34" s="32"/>
      <c r="AC34" s="32"/>
      <c r="AD34" s="32"/>
      <c r="AE34" s="32"/>
      <c r="AF34" s="37"/>
      <c r="AG34" s="38"/>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row>
    <row r="35" spans="1:57" s="4" customFormat="1" ht="20.100000000000001" customHeight="1" x14ac:dyDescent="0.25">
      <c r="A35" s="29">
        <v>7</v>
      </c>
      <c r="B35" s="107" t="str">
        <f>IF(('Contract Roll-up'!B35)="","",'Contract Roll-up'!B35)</f>
        <v/>
      </c>
      <c r="C35" s="109"/>
      <c r="D35" s="3"/>
      <c r="E35" s="3"/>
      <c r="F35" s="3"/>
      <c r="G35" s="49">
        <f t="shared" si="4"/>
        <v>0</v>
      </c>
      <c r="H35" s="31" t="str">
        <f t="shared" si="3"/>
        <v/>
      </c>
      <c r="I35" s="32"/>
      <c r="J35" s="33"/>
      <c r="K35" s="33"/>
      <c r="L35" s="34"/>
      <c r="M35" s="33"/>
      <c r="N35" s="33"/>
      <c r="O35" s="32"/>
      <c r="P35" s="33"/>
      <c r="R35" s="6"/>
      <c r="S35" s="33"/>
      <c r="T35" s="32"/>
      <c r="U35" s="33"/>
      <c r="V35" s="33"/>
      <c r="W35" s="32"/>
      <c r="X35" s="32"/>
      <c r="Y35" s="32"/>
      <c r="Z35" s="32"/>
      <c r="AA35" s="32"/>
      <c r="AB35" s="32"/>
      <c r="AC35" s="32"/>
      <c r="AD35" s="32"/>
      <c r="AE35" s="32"/>
      <c r="AF35" s="37"/>
      <c r="AG35" s="38"/>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row>
    <row r="36" spans="1:57" s="4" customFormat="1" ht="20.100000000000001" customHeight="1" x14ac:dyDescent="0.25">
      <c r="A36" s="29">
        <v>8</v>
      </c>
      <c r="B36" s="107" t="str">
        <f>IF(('Contract Roll-up'!B36)="","",'Contract Roll-up'!B36)</f>
        <v/>
      </c>
      <c r="C36" s="109"/>
      <c r="D36" s="3"/>
      <c r="E36" s="3"/>
      <c r="F36" s="3"/>
      <c r="G36" s="49">
        <f t="shared" si="4"/>
        <v>0</v>
      </c>
      <c r="H36" s="31" t="str">
        <f t="shared" si="3"/>
        <v/>
      </c>
      <c r="I36" s="32"/>
      <c r="J36" s="33"/>
      <c r="K36" s="33"/>
      <c r="L36" s="34"/>
      <c r="M36" s="33"/>
      <c r="N36" s="33"/>
      <c r="O36" s="32"/>
      <c r="P36" s="33"/>
      <c r="R36" s="6"/>
      <c r="S36" s="33"/>
      <c r="T36" s="32"/>
      <c r="U36" s="33"/>
      <c r="V36" s="33"/>
      <c r="W36" s="32"/>
      <c r="X36" s="32"/>
      <c r="Y36" s="32"/>
      <c r="Z36" s="32"/>
      <c r="AA36" s="32"/>
      <c r="AB36" s="32"/>
      <c r="AC36" s="32"/>
      <c r="AD36" s="32"/>
      <c r="AE36" s="32"/>
      <c r="AF36" s="37"/>
      <c r="AG36" s="38"/>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row>
    <row r="37" spans="1:57" s="4" customFormat="1" ht="20.100000000000001" customHeight="1" x14ac:dyDescent="0.25">
      <c r="A37" s="29">
        <v>9</v>
      </c>
      <c r="B37" s="107" t="str">
        <f>IF(('Contract Roll-up'!B37)="","",'Contract Roll-up'!B37)</f>
        <v/>
      </c>
      <c r="C37" s="109"/>
      <c r="D37" s="3"/>
      <c r="E37" s="3"/>
      <c r="F37" s="3"/>
      <c r="G37" s="49">
        <f t="shared" si="4"/>
        <v>0</v>
      </c>
      <c r="H37" s="31" t="str">
        <f t="shared" si="3"/>
        <v/>
      </c>
      <c r="I37" s="32"/>
      <c r="J37" s="33"/>
      <c r="K37" s="33"/>
      <c r="L37" s="34"/>
      <c r="M37" s="33"/>
      <c r="N37" s="33"/>
      <c r="O37" s="32"/>
      <c r="P37" s="33"/>
      <c r="R37" s="6"/>
      <c r="S37" s="33"/>
      <c r="T37" s="32"/>
      <c r="U37" s="33"/>
      <c r="V37" s="33"/>
      <c r="W37" s="32"/>
      <c r="X37" s="32"/>
      <c r="Y37" s="32"/>
      <c r="Z37" s="32"/>
      <c r="AA37" s="32"/>
      <c r="AB37" s="32"/>
      <c r="AC37" s="32"/>
      <c r="AD37" s="32"/>
      <c r="AE37" s="32"/>
      <c r="AF37" s="37"/>
      <c r="AG37" s="38"/>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row>
    <row r="38" spans="1:57" s="4" customFormat="1" ht="20.100000000000001" customHeight="1" x14ac:dyDescent="0.25">
      <c r="A38" s="29">
        <v>10</v>
      </c>
      <c r="B38" s="107" t="str">
        <f>IF(('Contract Roll-up'!B38)="","",'Contract Roll-up'!B38)</f>
        <v/>
      </c>
      <c r="C38" s="109"/>
      <c r="D38" s="3"/>
      <c r="E38" s="3"/>
      <c r="F38" s="3"/>
      <c r="G38" s="49">
        <f t="shared" si="4"/>
        <v>0</v>
      </c>
      <c r="H38" s="31" t="str">
        <f t="shared" si="3"/>
        <v/>
      </c>
      <c r="I38" s="32"/>
      <c r="J38" s="33"/>
      <c r="K38" s="33"/>
      <c r="L38" s="34"/>
      <c r="M38" s="33"/>
      <c r="N38" s="33"/>
      <c r="O38" s="32"/>
      <c r="P38" s="33"/>
      <c r="R38" s="6"/>
      <c r="S38" s="33"/>
      <c r="T38" s="32"/>
      <c r="U38" s="33"/>
      <c r="V38" s="33"/>
      <c r="W38" s="32"/>
      <c r="X38" s="32"/>
      <c r="Y38" s="32"/>
      <c r="Z38" s="32"/>
      <c r="AA38" s="32"/>
      <c r="AB38" s="32"/>
      <c r="AC38" s="32"/>
      <c r="AD38" s="32"/>
      <c r="AE38" s="32"/>
      <c r="AF38" s="37"/>
      <c r="AG38" s="38"/>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row>
    <row r="39" spans="1:57" s="4" customFormat="1" ht="20.100000000000001" customHeight="1" x14ac:dyDescent="0.25">
      <c r="A39" s="29">
        <v>11</v>
      </c>
      <c r="B39" s="107" t="str">
        <f>IF(('Contract Roll-up'!B39)="","",'Contract Roll-up'!B39)</f>
        <v/>
      </c>
      <c r="C39" s="109"/>
      <c r="D39" s="3"/>
      <c r="E39" s="3"/>
      <c r="F39" s="3"/>
      <c r="G39" s="49">
        <f t="shared" si="4"/>
        <v>0</v>
      </c>
      <c r="H39" s="31" t="str">
        <f t="shared" si="3"/>
        <v/>
      </c>
      <c r="I39" s="32"/>
      <c r="J39" s="33"/>
      <c r="K39" s="33"/>
      <c r="L39" s="34"/>
      <c r="M39" s="33"/>
      <c r="N39" s="33"/>
      <c r="O39" s="32"/>
      <c r="P39" s="33"/>
      <c r="R39" s="6"/>
      <c r="S39" s="33"/>
      <c r="T39" s="32"/>
      <c r="U39" s="33"/>
      <c r="V39" s="33"/>
      <c r="W39" s="32"/>
      <c r="X39" s="32"/>
      <c r="Y39" s="32"/>
      <c r="Z39" s="32"/>
      <c r="AA39" s="32"/>
      <c r="AB39" s="32"/>
      <c r="AC39" s="32"/>
      <c r="AD39" s="32"/>
      <c r="AE39" s="32"/>
      <c r="AF39" s="37"/>
      <c r="AG39" s="38"/>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row>
    <row r="40" spans="1:57" s="4" customFormat="1" ht="20.100000000000001" customHeight="1" x14ac:dyDescent="0.25">
      <c r="A40" s="29">
        <v>12</v>
      </c>
      <c r="B40" s="107" t="str">
        <f>IF(('Contract Roll-up'!B40)="","",'Contract Roll-up'!B40)</f>
        <v/>
      </c>
      <c r="C40" s="109"/>
      <c r="D40" s="3"/>
      <c r="E40" s="3"/>
      <c r="F40" s="3"/>
      <c r="G40" s="49">
        <f t="shared" si="4"/>
        <v>0</v>
      </c>
      <c r="H40" s="31" t="str">
        <f t="shared" si="3"/>
        <v/>
      </c>
      <c r="I40" s="32"/>
      <c r="J40" s="33"/>
      <c r="K40" s="33"/>
      <c r="L40" s="34"/>
      <c r="M40" s="33"/>
      <c r="N40" s="33"/>
      <c r="O40" s="32"/>
      <c r="P40" s="33"/>
      <c r="R40" s="6"/>
      <c r="S40" s="33"/>
      <c r="T40" s="32"/>
      <c r="U40" s="33"/>
      <c r="V40" s="33"/>
      <c r="W40" s="32"/>
      <c r="X40" s="32"/>
      <c r="Y40" s="32"/>
      <c r="Z40" s="32"/>
      <c r="AA40" s="32"/>
      <c r="AB40" s="32"/>
      <c r="AC40" s="32"/>
      <c r="AD40" s="32"/>
      <c r="AE40" s="32"/>
      <c r="AF40" s="37"/>
      <c r="AG40" s="38"/>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row>
    <row r="41" spans="1:57" s="4" customFormat="1" ht="20.100000000000001" customHeight="1" x14ac:dyDescent="0.25">
      <c r="A41" s="29"/>
      <c r="B41" s="87" t="str">
        <f>'Contract Roll-up'!B41</f>
        <v>Subproviders Subtotal (non-DBE only)</v>
      </c>
      <c r="C41" s="88"/>
      <c r="D41" s="56">
        <f>SUM(D29:D40)</f>
        <v>0</v>
      </c>
      <c r="E41" s="56">
        <f t="shared" ref="E41:G41" si="5">SUM(E29:E40)</f>
        <v>0</v>
      </c>
      <c r="F41" s="56">
        <f t="shared" si="5"/>
        <v>0</v>
      </c>
      <c r="G41" s="56">
        <f t="shared" si="5"/>
        <v>0</v>
      </c>
      <c r="H41" s="31" t="str">
        <f t="shared" si="3"/>
        <v/>
      </c>
      <c r="I41" s="32"/>
      <c r="J41" s="33"/>
      <c r="K41" s="33"/>
      <c r="L41" s="34"/>
      <c r="M41" s="33"/>
      <c r="N41" s="33"/>
      <c r="O41" s="32"/>
      <c r="P41" s="33"/>
      <c r="R41" s="6"/>
      <c r="S41" s="33"/>
      <c r="T41" s="32"/>
      <c r="U41" s="33"/>
      <c r="V41" s="33"/>
      <c r="W41" s="32"/>
      <c r="X41" s="32"/>
      <c r="Y41" s="32"/>
      <c r="Z41" s="32"/>
      <c r="AA41" s="32"/>
      <c r="AB41" s="32"/>
      <c r="AC41" s="32"/>
      <c r="AD41" s="32"/>
      <c r="AE41" s="32"/>
      <c r="AF41" s="37"/>
      <c r="AG41" s="38"/>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row>
    <row r="42" spans="1:57" s="4" customFormat="1" ht="3.95" customHeight="1" x14ac:dyDescent="0.25">
      <c r="A42" s="41"/>
      <c r="B42" s="42"/>
      <c r="C42" s="42"/>
      <c r="D42" s="57"/>
      <c r="E42" s="57"/>
      <c r="F42" s="57"/>
      <c r="G42" s="57"/>
      <c r="H42" s="43"/>
      <c r="I42" s="32"/>
      <c r="J42" s="33"/>
      <c r="K42" s="33"/>
      <c r="L42" s="34"/>
      <c r="M42" s="33"/>
      <c r="N42" s="33"/>
      <c r="O42" s="32"/>
      <c r="P42" s="33"/>
      <c r="R42" s="6"/>
      <c r="S42" s="33"/>
      <c r="T42" s="32"/>
      <c r="U42" s="33"/>
      <c r="V42" s="33"/>
      <c r="W42" s="32"/>
      <c r="X42" s="32"/>
      <c r="Y42" s="32"/>
      <c r="Z42" s="32"/>
      <c r="AA42" s="32"/>
      <c r="AB42" s="32"/>
      <c r="AC42" s="32"/>
      <c r="AD42" s="32"/>
      <c r="AE42" s="32"/>
      <c r="AF42" s="37"/>
      <c r="AG42" s="38"/>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row>
    <row r="43" spans="1:57" s="4" customFormat="1" ht="20.100000000000001" customHeight="1" x14ac:dyDescent="0.25">
      <c r="A43" s="89" t="s">
        <v>60</v>
      </c>
      <c r="B43" s="90"/>
      <c r="C43" s="91"/>
      <c r="D43" s="30">
        <f>D26+D41</f>
        <v>0</v>
      </c>
      <c r="E43" s="30">
        <f t="shared" ref="E43:G43" si="6">E26+E41</f>
        <v>0</v>
      </c>
      <c r="F43" s="30">
        <f t="shared" si="6"/>
        <v>0</v>
      </c>
      <c r="G43" s="30">
        <f t="shared" si="6"/>
        <v>0</v>
      </c>
      <c r="H43" s="31" t="str">
        <f>IF(G43="","",IF(G43=0,"",G43/D43))</f>
        <v/>
      </c>
      <c r="I43" s="32"/>
      <c r="J43" s="33"/>
      <c r="K43" s="33"/>
      <c r="L43" s="34"/>
      <c r="M43" s="33"/>
      <c r="N43" s="33"/>
      <c r="O43" s="32"/>
      <c r="P43" s="33"/>
      <c r="R43" s="6"/>
      <c r="S43" s="33"/>
      <c r="T43" s="32"/>
      <c r="U43" s="33"/>
      <c r="V43" s="33"/>
      <c r="W43" s="32"/>
      <c r="X43" s="32"/>
      <c r="Y43" s="32"/>
      <c r="Z43" s="32"/>
      <c r="AA43" s="32"/>
      <c r="AB43" s="32"/>
      <c r="AC43" s="32"/>
      <c r="AD43" s="32"/>
      <c r="AE43" s="32"/>
      <c r="AF43" s="37"/>
      <c r="AG43" s="38"/>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row>
    <row r="44" spans="1:57" s="4" customFormat="1" ht="25.9" customHeight="1" x14ac:dyDescent="0.25">
      <c r="A44" s="44"/>
      <c r="B44" s="45"/>
      <c r="C44" s="45"/>
      <c r="D44" s="46"/>
      <c r="E44" s="47"/>
      <c r="F44" s="45"/>
      <c r="G44" s="45"/>
      <c r="H44" s="45"/>
      <c r="L44" s="6"/>
      <c r="N44" s="6"/>
      <c r="R44" s="6"/>
    </row>
    <row r="45" spans="1:57" s="4" customFormat="1" ht="24.6" customHeight="1" x14ac:dyDescent="0.25">
      <c r="A45" s="93" t="s">
        <v>40</v>
      </c>
      <c r="B45" s="93"/>
      <c r="C45" s="93"/>
      <c r="D45" s="93"/>
      <c r="E45" s="157"/>
      <c r="F45" s="157"/>
      <c r="G45" s="157"/>
      <c r="H45" s="157"/>
      <c r="L45" s="6"/>
      <c r="N45" s="6"/>
      <c r="R45" s="6"/>
    </row>
    <row r="46" spans="1:57" s="4" customFormat="1" ht="36.950000000000003" customHeight="1" x14ac:dyDescent="0.25">
      <c r="A46" s="48" t="s">
        <v>68</v>
      </c>
      <c r="B46" s="48" t="s">
        <v>7</v>
      </c>
      <c r="C46" s="120" t="s">
        <v>25</v>
      </c>
      <c r="D46" s="120"/>
      <c r="E46" s="58"/>
      <c r="F46" s="158"/>
      <c r="G46" s="158"/>
      <c r="H46" s="158"/>
      <c r="L46" s="6"/>
      <c r="N46" s="6"/>
      <c r="R46" s="6"/>
    </row>
    <row r="47" spans="1:57" s="4" customFormat="1" ht="20.100000000000001" customHeight="1" x14ac:dyDescent="0.25">
      <c r="A47" s="29">
        <v>1</v>
      </c>
      <c r="B47" s="2"/>
      <c r="C47" s="155"/>
      <c r="D47" s="155"/>
      <c r="E47" s="59"/>
      <c r="F47" s="156"/>
      <c r="G47" s="156"/>
      <c r="H47" s="156"/>
      <c r="L47" s="6"/>
      <c r="N47" s="6"/>
      <c r="R47" s="6"/>
    </row>
    <row r="48" spans="1:57" s="4" customFormat="1" ht="20.100000000000001" customHeight="1" x14ac:dyDescent="0.25">
      <c r="A48" s="29">
        <v>2</v>
      </c>
      <c r="B48" s="2"/>
      <c r="C48" s="155"/>
      <c r="D48" s="155"/>
      <c r="E48" s="59"/>
      <c r="F48" s="156"/>
      <c r="G48" s="156"/>
      <c r="H48" s="156"/>
      <c r="L48" s="6"/>
      <c r="N48" s="6"/>
      <c r="R48" s="6"/>
    </row>
    <row r="49" spans="1:18" s="4" customFormat="1" ht="20.100000000000001" customHeight="1" x14ac:dyDescent="0.25">
      <c r="A49" s="29">
        <v>3</v>
      </c>
      <c r="B49" s="2"/>
      <c r="C49" s="155"/>
      <c r="D49" s="155"/>
      <c r="E49" s="59"/>
      <c r="F49" s="156"/>
      <c r="G49" s="156"/>
      <c r="H49" s="156"/>
      <c r="L49" s="6"/>
      <c r="N49" s="6"/>
      <c r="R49" s="6"/>
    </row>
    <row r="50" spans="1:18" s="4" customFormat="1" ht="20.100000000000001" customHeight="1" x14ac:dyDescent="0.25">
      <c r="A50" s="29">
        <v>4</v>
      </c>
      <c r="B50" s="2"/>
      <c r="C50" s="155"/>
      <c r="D50" s="155"/>
      <c r="E50" s="59"/>
      <c r="F50" s="156"/>
      <c r="G50" s="156"/>
      <c r="H50" s="156"/>
      <c r="L50" s="6"/>
      <c r="N50" s="6"/>
      <c r="R50" s="6"/>
    </row>
    <row r="51" spans="1:18" s="4" customFormat="1" ht="20.100000000000001" customHeight="1" x14ac:dyDescent="0.25">
      <c r="A51" s="29">
        <v>5</v>
      </c>
      <c r="B51" s="2"/>
      <c r="C51" s="155"/>
      <c r="D51" s="155"/>
      <c r="E51" s="59"/>
      <c r="F51" s="156"/>
      <c r="G51" s="156"/>
      <c r="H51" s="156"/>
      <c r="L51" s="6"/>
      <c r="N51" s="6"/>
      <c r="R51" s="6"/>
    </row>
    <row r="52" spans="1:18" s="4" customFormat="1" ht="20.100000000000001" customHeight="1" x14ac:dyDescent="0.25">
      <c r="A52" s="29">
        <v>6</v>
      </c>
      <c r="B52" s="2"/>
      <c r="C52" s="155"/>
      <c r="D52" s="155"/>
      <c r="E52" s="59"/>
      <c r="F52" s="156"/>
      <c r="G52" s="156"/>
      <c r="H52" s="156"/>
      <c r="L52" s="6"/>
      <c r="N52" s="6"/>
      <c r="R52" s="6"/>
    </row>
    <row r="53" spans="1:18" s="4" customFormat="1" ht="20.100000000000001" customHeight="1" x14ac:dyDescent="0.25">
      <c r="A53" s="29">
        <v>7</v>
      </c>
      <c r="B53" s="2"/>
      <c r="C53" s="155"/>
      <c r="D53" s="155"/>
      <c r="E53" s="59"/>
      <c r="F53" s="156"/>
      <c r="G53" s="156"/>
      <c r="H53" s="156"/>
      <c r="L53" s="6"/>
      <c r="N53" s="6"/>
      <c r="R53" s="6"/>
    </row>
    <row r="54" spans="1:18" s="4" customFormat="1" ht="20.100000000000001" customHeight="1" x14ac:dyDescent="0.25">
      <c r="A54" s="29">
        <v>8</v>
      </c>
      <c r="B54" s="2"/>
      <c r="C54" s="155"/>
      <c r="D54" s="155"/>
      <c r="E54" s="59"/>
      <c r="F54" s="156"/>
      <c r="G54" s="156"/>
      <c r="H54" s="156"/>
      <c r="L54" s="6"/>
      <c r="N54" s="6"/>
      <c r="R54" s="6"/>
    </row>
    <row r="55" spans="1:18" s="4" customFormat="1" ht="20.100000000000001" customHeight="1" x14ac:dyDescent="0.25">
      <c r="A55" s="29">
        <v>9</v>
      </c>
      <c r="B55" s="2"/>
      <c r="C55" s="155"/>
      <c r="D55" s="155"/>
      <c r="E55" s="59"/>
      <c r="F55" s="156"/>
      <c r="G55" s="156"/>
      <c r="H55" s="156"/>
      <c r="L55" s="6"/>
      <c r="N55" s="6"/>
      <c r="R55" s="6"/>
    </row>
    <row r="56" spans="1:18" s="4" customFormat="1" ht="20.100000000000001" customHeight="1" x14ac:dyDescent="0.25">
      <c r="A56" s="29">
        <v>10</v>
      </c>
      <c r="B56" s="2"/>
      <c r="C56" s="155"/>
      <c r="D56" s="155"/>
      <c r="E56" s="59"/>
      <c r="F56" s="156"/>
      <c r="G56" s="156"/>
      <c r="H56" s="156"/>
      <c r="L56" s="6"/>
      <c r="N56" s="6"/>
      <c r="R56" s="6"/>
    </row>
    <row r="57" spans="1:18" s="4" customFormat="1" ht="20.100000000000001" customHeight="1" x14ac:dyDescent="0.25">
      <c r="A57" s="29">
        <v>11</v>
      </c>
      <c r="B57" s="2"/>
      <c r="C57" s="155"/>
      <c r="D57" s="155"/>
      <c r="E57" s="59"/>
      <c r="F57" s="156"/>
      <c r="G57" s="156"/>
      <c r="H57" s="156"/>
      <c r="L57" s="6"/>
      <c r="N57" s="6"/>
      <c r="R57" s="6"/>
    </row>
    <row r="58" spans="1:18" s="4" customFormat="1" ht="20.100000000000001" customHeight="1" x14ac:dyDescent="0.25">
      <c r="A58" s="29">
        <v>12</v>
      </c>
      <c r="B58" s="2"/>
      <c r="C58" s="155"/>
      <c r="D58" s="155"/>
      <c r="E58" s="59"/>
      <c r="F58" s="156"/>
      <c r="G58" s="156"/>
      <c r="H58" s="156"/>
      <c r="L58" s="6"/>
      <c r="N58" s="6"/>
      <c r="R58" s="6"/>
    </row>
    <row r="59" spans="1:18" s="4" customFormat="1" ht="20.100000000000001" customHeight="1" x14ac:dyDescent="0.25">
      <c r="A59" s="29">
        <v>13</v>
      </c>
      <c r="B59" s="2"/>
      <c r="C59" s="155"/>
      <c r="D59" s="155"/>
      <c r="E59" s="59"/>
      <c r="F59" s="156"/>
      <c r="G59" s="156"/>
      <c r="H59" s="156"/>
      <c r="L59" s="6"/>
      <c r="N59" s="6"/>
      <c r="R59" s="6"/>
    </row>
    <row r="60" spans="1:18" s="4" customFormat="1" ht="20.100000000000001" customHeight="1" x14ac:dyDescent="0.25">
      <c r="A60" s="29">
        <v>14</v>
      </c>
      <c r="B60" s="2"/>
      <c r="C60" s="155"/>
      <c r="D60" s="155"/>
      <c r="E60" s="59"/>
      <c r="F60" s="156"/>
      <c r="G60" s="156"/>
      <c r="H60" s="156"/>
      <c r="L60" s="6"/>
      <c r="N60" s="6"/>
      <c r="R60" s="6"/>
    </row>
    <row r="61" spans="1:18" s="4" customFormat="1" ht="20.100000000000001" customHeight="1" x14ac:dyDescent="0.25">
      <c r="A61" s="29">
        <v>15</v>
      </c>
      <c r="B61" s="2"/>
      <c r="C61" s="155"/>
      <c r="D61" s="155"/>
      <c r="E61" s="59"/>
      <c r="F61" s="156"/>
      <c r="G61" s="156"/>
      <c r="H61" s="156"/>
      <c r="L61" s="6"/>
      <c r="N61" s="6"/>
      <c r="R61" s="6"/>
    </row>
    <row r="62" spans="1:18" s="4" customFormat="1" ht="20.100000000000001" customHeight="1" x14ac:dyDescent="0.25">
      <c r="A62" s="29">
        <v>16</v>
      </c>
      <c r="B62" s="2"/>
      <c r="C62" s="155"/>
      <c r="D62" s="155"/>
      <c r="E62" s="59"/>
      <c r="F62" s="156"/>
      <c r="G62" s="156"/>
      <c r="H62" s="156"/>
      <c r="L62" s="6"/>
      <c r="N62" s="6"/>
      <c r="R62" s="6"/>
    </row>
    <row r="63" spans="1:18" s="4" customFormat="1" ht="20.100000000000001" customHeight="1" x14ac:dyDescent="0.25">
      <c r="A63" s="29">
        <v>17</v>
      </c>
      <c r="B63" s="2"/>
      <c r="C63" s="155"/>
      <c r="D63" s="155"/>
      <c r="E63" s="59"/>
      <c r="F63" s="156"/>
      <c r="G63" s="156"/>
      <c r="H63" s="156"/>
      <c r="L63" s="6"/>
      <c r="N63" s="6"/>
      <c r="R63" s="6"/>
    </row>
    <row r="64" spans="1:18" s="4" customFormat="1" ht="20.100000000000001" customHeight="1" x14ac:dyDescent="0.25">
      <c r="A64" s="29">
        <v>18</v>
      </c>
      <c r="B64" s="2"/>
      <c r="C64" s="155"/>
      <c r="D64" s="155"/>
      <c r="E64" s="59"/>
      <c r="F64" s="156"/>
      <c r="G64" s="156"/>
      <c r="H64" s="156"/>
      <c r="L64" s="6"/>
      <c r="N64" s="6"/>
      <c r="R64" s="6"/>
    </row>
    <row r="65" spans="1:18" s="4" customFormat="1" ht="20.100000000000001" customHeight="1" x14ac:dyDescent="0.25">
      <c r="A65" s="29">
        <v>19</v>
      </c>
      <c r="B65" s="2"/>
      <c r="C65" s="155"/>
      <c r="D65" s="155"/>
      <c r="E65" s="59"/>
      <c r="F65" s="156"/>
      <c r="G65" s="156"/>
      <c r="H65" s="156"/>
      <c r="L65" s="6"/>
      <c r="N65" s="6"/>
      <c r="R65" s="6"/>
    </row>
    <row r="66" spans="1:18" s="4" customFormat="1" ht="20.100000000000001" customHeight="1" x14ac:dyDescent="0.25">
      <c r="A66" s="29">
        <v>20</v>
      </c>
      <c r="B66" s="2"/>
      <c r="C66" s="155"/>
      <c r="D66" s="155"/>
      <c r="E66" s="59"/>
      <c r="F66" s="160"/>
      <c r="G66" s="160"/>
      <c r="H66" s="160"/>
      <c r="L66" s="6"/>
      <c r="N66" s="6"/>
      <c r="R66" s="6"/>
    </row>
    <row r="67" spans="1:18" s="4" customFormat="1" ht="3.95" customHeight="1" x14ac:dyDescent="0.25">
      <c r="A67" s="161"/>
      <c r="B67" s="162"/>
      <c r="C67" s="162"/>
      <c r="D67" s="163"/>
      <c r="E67" s="60"/>
      <c r="F67" s="60"/>
      <c r="G67" s="60"/>
      <c r="H67" s="61"/>
      <c r="L67" s="6"/>
      <c r="N67" s="6"/>
      <c r="R67" s="6"/>
    </row>
    <row r="68" spans="1:18" s="4" customFormat="1" ht="20.100000000000001" customHeight="1" x14ac:dyDescent="0.25">
      <c r="A68" s="52" t="s">
        <v>28</v>
      </c>
      <c r="B68" s="53">
        <f>SUM(B47:B66)</f>
        <v>0</v>
      </c>
      <c r="C68" s="159"/>
      <c r="D68" s="159"/>
      <c r="E68" s="62"/>
      <c r="L68" s="6"/>
      <c r="N68" s="6"/>
      <c r="R68" s="6"/>
    </row>
    <row r="69" spans="1:18" s="4" customFormat="1" ht="20.100000000000001" customHeight="1" x14ac:dyDescent="0.25">
      <c r="A69" s="44"/>
      <c r="B69" s="44"/>
      <c r="C69" s="44"/>
      <c r="D69" s="44"/>
      <c r="E69" s="44"/>
      <c r="F69" s="44"/>
      <c r="G69" s="44"/>
      <c r="H69" s="44"/>
      <c r="L69" s="6"/>
      <c r="N69" s="6"/>
      <c r="R69" s="6"/>
    </row>
    <row r="70" spans="1:18" s="4" customFormat="1" ht="15" x14ac:dyDescent="0.25">
      <c r="A70" s="54"/>
      <c r="L70" s="6"/>
      <c r="N70" s="6"/>
      <c r="R70" s="6"/>
    </row>
    <row r="71" spans="1:18" s="4" customFormat="1" ht="15.75" x14ac:dyDescent="0.25">
      <c r="A71" s="23"/>
      <c r="H71" s="50"/>
      <c r="L71" s="6"/>
      <c r="N71" s="6"/>
      <c r="R71" s="6"/>
    </row>
    <row r="72" spans="1:18" s="4" customFormat="1" ht="15.75" x14ac:dyDescent="0.25">
      <c r="A72" s="55"/>
      <c r="H72" s="51"/>
      <c r="L72" s="6"/>
      <c r="N72" s="6"/>
      <c r="R72" s="6"/>
    </row>
    <row r="73" spans="1:18" s="4" customFormat="1" ht="15" x14ac:dyDescent="0.25">
      <c r="L73" s="6"/>
      <c r="N73" s="6"/>
      <c r="R73" s="6"/>
    </row>
    <row r="74" spans="1:18" s="4" customFormat="1" ht="15" x14ac:dyDescent="0.25">
      <c r="L74" s="6"/>
      <c r="N74" s="6"/>
      <c r="R74" s="6"/>
    </row>
    <row r="75" spans="1:18" s="4" customFormat="1" ht="15" x14ac:dyDescent="0.25">
      <c r="L75" s="6"/>
      <c r="N75" s="6"/>
      <c r="R75" s="6"/>
    </row>
    <row r="76" spans="1:18" s="4" customFormat="1" ht="15" x14ac:dyDescent="0.25">
      <c r="L76" s="6"/>
      <c r="N76" s="6"/>
      <c r="R76" s="6"/>
    </row>
    <row r="77" spans="1:18" s="4" customFormat="1" ht="15" x14ac:dyDescent="0.25">
      <c r="L77" s="6"/>
      <c r="N77" s="6"/>
      <c r="R77" s="6"/>
    </row>
    <row r="78" spans="1:18" s="4" customFormat="1" ht="15" x14ac:dyDescent="0.25">
      <c r="L78" s="6"/>
      <c r="N78" s="6"/>
      <c r="R78" s="6"/>
    </row>
    <row r="79" spans="1:18" s="4" customFormat="1" ht="15" x14ac:dyDescent="0.25">
      <c r="L79" s="6"/>
      <c r="N79" s="6"/>
      <c r="R79" s="6"/>
    </row>
    <row r="80" spans="1:18" s="4" customFormat="1" ht="15" x14ac:dyDescent="0.25">
      <c r="L80" s="6"/>
      <c r="N80" s="6"/>
      <c r="R80" s="6"/>
    </row>
    <row r="81" spans="12:18" s="4" customFormat="1" ht="15" x14ac:dyDescent="0.25">
      <c r="L81" s="6"/>
      <c r="N81" s="6"/>
      <c r="R81" s="6"/>
    </row>
    <row r="82" spans="12:18" s="4" customFormat="1" ht="15" x14ac:dyDescent="0.25">
      <c r="L82" s="6"/>
      <c r="N82" s="6"/>
      <c r="R82" s="6"/>
    </row>
    <row r="83" spans="12:18" s="4" customFormat="1" ht="15" x14ac:dyDescent="0.25">
      <c r="L83" s="6"/>
      <c r="N83" s="6"/>
      <c r="R83" s="6"/>
    </row>
    <row r="84" spans="12:18" s="4" customFormat="1" ht="15" x14ac:dyDescent="0.25">
      <c r="L84" s="6"/>
      <c r="N84" s="6"/>
      <c r="R84" s="6"/>
    </row>
    <row r="85" spans="12:18" s="4" customFormat="1" ht="15" x14ac:dyDescent="0.25">
      <c r="L85" s="6"/>
      <c r="N85" s="6"/>
      <c r="R85" s="6"/>
    </row>
    <row r="86" spans="12:18" s="4" customFormat="1" ht="15" x14ac:dyDescent="0.25">
      <c r="L86" s="6"/>
      <c r="N86" s="6"/>
      <c r="R86" s="6"/>
    </row>
    <row r="87" spans="12:18" s="4" customFormat="1" ht="15" x14ac:dyDescent="0.25">
      <c r="L87" s="6"/>
      <c r="N87" s="6"/>
      <c r="R87" s="6"/>
    </row>
    <row r="88" spans="12:18" s="4" customFormat="1" ht="15" x14ac:dyDescent="0.25">
      <c r="L88" s="6"/>
      <c r="N88" s="6"/>
      <c r="R88" s="6"/>
    </row>
    <row r="89" spans="12:18" s="4" customFormat="1" ht="15" x14ac:dyDescent="0.25">
      <c r="L89" s="6"/>
      <c r="N89" s="6"/>
      <c r="R89" s="6"/>
    </row>
    <row r="90" spans="12:18" s="4" customFormat="1" ht="15" x14ac:dyDescent="0.25">
      <c r="L90" s="6"/>
      <c r="N90" s="6"/>
      <c r="R90" s="6"/>
    </row>
    <row r="91" spans="12:18" s="4" customFormat="1" ht="15" x14ac:dyDescent="0.25">
      <c r="L91" s="6"/>
      <c r="N91" s="6"/>
      <c r="R91" s="6"/>
    </row>
    <row r="92" spans="12:18" s="4" customFormat="1" ht="15" x14ac:dyDescent="0.25">
      <c r="L92" s="6"/>
      <c r="N92" s="6"/>
      <c r="R92" s="6"/>
    </row>
    <row r="93" spans="12:18" s="4" customFormat="1" ht="15" x14ac:dyDescent="0.25">
      <c r="L93" s="6"/>
      <c r="N93" s="6"/>
      <c r="R93" s="6"/>
    </row>
    <row r="94" spans="12:18" s="4" customFormat="1" ht="15" x14ac:dyDescent="0.25">
      <c r="L94" s="6"/>
      <c r="N94" s="6"/>
      <c r="R94" s="6"/>
    </row>
    <row r="95" spans="12:18" s="4" customFormat="1" ht="15" x14ac:dyDescent="0.25">
      <c r="L95" s="6"/>
      <c r="N95" s="6"/>
      <c r="R95" s="6"/>
    </row>
    <row r="96" spans="12:18" s="4" customFormat="1" ht="15" x14ac:dyDescent="0.25">
      <c r="L96" s="6"/>
      <c r="N96" s="6"/>
      <c r="R96" s="6"/>
    </row>
    <row r="97" spans="12:18" s="4" customFormat="1" ht="15" x14ac:dyDescent="0.25">
      <c r="L97" s="6"/>
      <c r="N97" s="6"/>
      <c r="R97" s="6"/>
    </row>
    <row r="98" spans="12:18" s="4" customFormat="1" ht="15" x14ac:dyDescent="0.25">
      <c r="L98" s="6"/>
      <c r="N98" s="6"/>
      <c r="R98" s="6"/>
    </row>
    <row r="99" spans="12:18" s="4" customFormat="1" ht="15" x14ac:dyDescent="0.25">
      <c r="L99" s="6"/>
      <c r="N99" s="6"/>
      <c r="R99" s="6"/>
    </row>
    <row r="100" spans="12:18" s="4" customFormat="1" ht="15" x14ac:dyDescent="0.25">
      <c r="L100" s="6"/>
      <c r="N100" s="6"/>
      <c r="R100" s="6"/>
    </row>
    <row r="101" spans="12:18" s="4" customFormat="1" ht="15" x14ac:dyDescent="0.25">
      <c r="L101" s="6"/>
      <c r="N101" s="6"/>
      <c r="R101" s="6"/>
    </row>
    <row r="102" spans="12:18" s="4" customFormat="1" ht="15" x14ac:dyDescent="0.25">
      <c r="L102" s="6"/>
      <c r="N102" s="6"/>
      <c r="R102" s="6"/>
    </row>
    <row r="103" spans="12:18" s="4" customFormat="1" ht="15" x14ac:dyDescent="0.25">
      <c r="L103" s="6"/>
      <c r="N103" s="6"/>
      <c r="R103" s="6"/>
    </row>
    <row r="104" spans="12:18" s="4" customFormat="1" ht="15" x14ac:dyDescent="0.25">
      <c r="L104" s="6"/>
      <c r="N104" s="6"/>
      <c r="R104" s="6"/>
    </row>
    <row r="105" spans="12:18" s="4" customFormat="1" ht="15" x14ac:dyDescent="0.25"/>
    <row r="106" spans="12:18" s="4" customFormat="1" ht="15" x14ac:dyDescent="0.25"/>
    <row r="107" spans="12:18" s="4" customFormat="1" ht="15" x14ac:dyDescent="0.25"/>
  </sheetData>
  <sheetProtection algorithmName="SHA-512" hashValue="QhNPxL/VozbOz4B3zPWk9i2pfOWGNHrefEWerw0ff2bMW5TuMlrzvEKOIV10LT0nz7PcE4XuT+KL8Yd3qP3PEw==" saltValue="a8DJzicr7qrRIOMAhlm6Cw==" spinCount="100000" sheet="1" formatColumns="0" formatRows="0" selectLockedCells="1" autoFilter="0"/>
  <mergeCells count="101">
    <mergeCell ref="C65:D65"/>
    <mergeCell ref="F65:H65"/>
    <mergeCell ref="C66:D66"/>
    <mergeCell ref="F66:H66"/>
    <mergeCell ref="A67:D67"/>
    <mergeCell ref="C68:D68"/>
    <mergeCell ref="C62:D62"/>
    <mergeCell ref="F62:H62"/>
    <mergeCell ref="C63:D63"/>
    <mergeCell ref="F63:H63"/>
    <mergeCell ref="C64:D64"/>
    <mergeCell ref="F64:H64"/>
    <mergeCell ref="C59:D59"/>
    <mergeCell ref="F59:H59"/>
    <mergeCell ref="C60:D60"/>
    <mergeCell ref="F60:H60"/>
    <mergeCell ref="C61:D61"/>
    <mergeCell ref="F61:H61"/>
    <mergeCell ref="C56:D56"/>
    <mergeCell ref="F56:H56"/>
    <mergeCell ref="C57:D57"/>
    <mergeCell ref="F57:H57"/>
    <mergeCell ref="C58:D58"/>
    <mergeCell ref="F58:H58"/>
    <mergeCell ref="C53:D53"/>
    <mergeCell ref="F53:H53"/>
    <mergeCell ref="C54:D54"/>
    <mergeCell ref="F54:H54"/>
    <mergeCell ref="C55:D55"/>
    <mergeCell ref="F55:H55"/>
    <mergeCell ref="C50:D50"/>
    <mergeCell ref="F50:H50"/>
    <mergeCell ref="C51:D51"/>
    <mergeCell ref="F51:H51"/>
    <mergeCell ref="C52:D52"/>
    <mergeCell ref="F52:H52"/>
    <mergeCell ref="C47:D47"/>
    <mergeCell ref="F47:H47"/>
    <mergeCell ref="C48:D48"/>
    <mergeCell ref="F48:H48"/>
    <mergeCell ref="C49:D49"/>
    <mergeCell ref="F49:H49"/>
    <mergeCell ref="B41:C41"/>
    <mergeCell ref="A43:C43"/>
    <mergeCell ref="A45:D45"/>
    <mergeCell ref="E45:H45"/>
    <mergeCell ref="C46:D46"/>
    <mergeCell ref="F46:H46"/>
    <mergeCell ref="B35:C35"/>
    <mergeCell ref="B36:C36"/>
    <mergeCell ref="B37:C37"/>
    <mergeCell ref="B38:C38"/>
    <mergeCell ref="B39:C39"/>
    <mergeCell ref="B40:C40"/>
    <mergeCell ref="B29:C29"/>
    <mergeCell ref="B30:C30"/>
    <mergeCell ref="B31:C31"/>
    <mergeCell ref="B32:C32"/>
    <mergeCell ref="B33:C33"/>
    <mergeCell ref="B34:C34"/>
    <mergeCell ref="B23:C23"/>
    <mergeCell ref="B24:C24"/>
    <mergeCell ref="B25:C25"/>
    <mergeCell ref="B26:C26"/>
    <mergeCell ref="A27:H27"/>
    <mergeCell ref="B28:C28"/>
    <mergeCell ref="B17:C17"/>
    <mergeCell ref="B18:C18"/>
    <mergeCell ref="B19:C19"/>
    <mergeCell ref="B20:C20"/>
    <mergeCell ref="B21:C21"/>
    <mergeCell ref="B22:C22"/>
    <mergeCell ref="B15:C15"/>
    <mergeCell ref="B16:C16"/>
    <mergeCell ref="C9:D9"/>
    <mergeCell ref="A10:B10"/>
    <mergeCell ref="C10:D10"/>
    <mergeCell ref="F10:H10"/>
    <mergeCell ref="A11:B11"/>
    <mergeCell ref="C11:D11"/>
    <mergeCell ref="F11:H11"/>
    <mergeCell ref="A8:B8"/>
    <mergeCell ref="C8:D8"/>
    <mergeCell ref="E8:E9"/>
    <mergeCell ref="F8:H9"/>
    <mergeCell ref="A9:B9"/>
    <mergeCell ref="A12:H12"/>
    <mergeCell ref="AF12:AG12"/>
    <mergeCell ref="B13:C13"/>
    <mergeCell ref="B14:C14"/>
    <mergeCell ref="F1:H1"/>
    <mergeCell ref="F2:H2"/>
    <mergeCell ref="F3:H3"/>
    <mergeCell ref="F4:H4"/>
    <mergeCell ref="C5:F5"/>
    <mergeCell ref="G5:H5"/>
    <mergeCell ref="A6:D6"/>
    <mergeCell ref="E6:H6"/>
    <mergeCell ref="A7:B7"/>
    <mergeCell ref="C7:D7"/>
    <mergeCell ref="E7:H7"/>
  </mergeCells>
  <conditionalFormatting sqref="A10:A11 B47:C47 B48:B66">
    <cfRule type="cellIs" priority="22" stopIfTrue="1" operator="notEqual">
      <formula>0</formula>
    </cfRule>
  </conditionalFormatting>
  <conditionalFormatting sqref="A10:A11 B47:C47 B48:B66">
    <cfRule type="cellIs" dxfId="103" priority="21" stopIfTrue="1" operator="equal">
      <formula>0</formula>
    </cfRule>
  </conditionalFormatting>
  <conditionalFormatting sqref="A10:A11">
    <cfRule type="cellIs" dxfId="102" priority="20" operator="equal">
      <formula>#REF!</formula>
    </cfRule>
  </conditionalFormatting>
  <conditionalFormatting sqref="G5">
    <cfRule type="cellIs" dxfId="101" priority="19" stopIfTrue="1" operator="equal">
      <formula>0</formula>
    </cfRule>
  </conditionalFormatting>
  <conditionalFormatting sqref="C7">
    <cfRule type="cellIs" dxfId="100" priority="16" stopIfTrue="1" operator="equal">
      <formula>0</formula>
    </cfRule>
  </conditionalFormatting>
  <conditionalFormatting sqref="C8:C9">
    <cfRule type="cellIs" dxfId="99" priority="15" stopIfTrue="1" operator="equal">
      <formula>0</formula>
    </cfRule>
  </conditionalFormatting>
  <conditionalFormatting sqref="C48:C66">
    <cfRule type="cellIs" priority="18" stopIfTrue="1" operator="notEqual">
      <formula>0</formula>
    </cfRule>
  </conditionalFormatting>
  <conditionalFormatting sqref="C48:C66">
    <cfRule type="cellIs" dxfId="98" priority="17" stopIfTrue="1" operator="equal">
      <formula>0</formula>
    </cfRule>
  </conditionalFormatting>
  <conditionalFormatting sqref="D14">
    <cfRule type="cellIs" priority="14" stopIfTrue="1" operator="notEqual">
      <formula>0</formula>
    </cfRule>
  </conditionalFormatting>
  <conditionalFormatting sqref="D14">
    <cfRule type="cellIs" dxfId="97" priority="13" stopIfTrue="1" operator="equal">
      <formula>0</formula>
    </cfRule>
  </conditionalFormatting>
  <conditionalFormatting sqref="D15:F25">
    <cfRule type="cellIs" priority="12" stopIfTrue="1" operator="notEqual">
      <formula>0</formula>
    </cfRule>
  </conditionalFormatting>
  <conditionalFormatting sqref="D15:F25">
    <cfRule type="cellIs" dxfId="96" priority="11" stopIfTrue="1" operator="equal">
      <formula>0</formula>
    </cfRule>
  </conditionalFormatting>
  <conditionalFormatting sqref="E14:F14">
    <cfRule type="cellIs" priority="10" stopIfTrue="1" operator="notEqual">
      <formula>0</formula>
    </cfRule>
  </conditionalFormatting>
  <conditionalFormatting sqref="E14:F14">
    <cfRule type="cellIs" dxfId="95" priority="9" stopIfTrue="1" operator="equal">
      <formula>0</formula>
    </cfRule>
  </conditionalFormatting>
  <conditionalFormatting sqref="D29">
    <cfRule type="cellIs" priority="8" stopIfTrue="1" operator="notEqual">
      <formula>0</formula>
    </cfRule>
  </conditionalFormatting>
  <conditionalFormatting sqref="D29">
    <cfRule type="cellIs" dxfId="94" priority="7" stopIfTrue="1" operator="equal">
      <formula>0</formula>
    </cfRule>
  </conditionalFormatting>
  <conditionalFormatting sqref="D30:F40">
    <cfRule type="cellIs" priority="6" stopIfTrue="1" operator="notEqual">
      <formula>0</formula>
    </cfRule>
  </conditionalFormatting>
  <conditionalFormatting sqref="D30:F40">
    <cfRule type="cellIs" dxfId="93" priority="5" stopIfTrue="1" operator="equal">
      <formula>""</formula>
    </cfRule>
  </conditionalFormatting>
  <conditionalFormatting sqref="E29:F29">
    <cfRule type="cellIs" priority="4" stopIfTrue="1" operator="notEqual">
      <formula>0</formula>
    </cfRule>
  </conditionalFormatting>
  <conditionalFormatting sqref="E29:F29">
    <cfRule type="cellIs" dxfId="92" priority="3" stopIfTrue="1" operator="equal">
      <formula>0</formula>
    </cfRule>
  </conditionalFormatting>
  <conditionalFormatting sqref="F4">
    <cfRule type="cellIs" dxfId="91" priority="1" stopIfTrue="1" operator="equal">
      <formula>0</formula>
    </cfRule>
  </conditionalFormatting>
  <hyperlinks>
    <hyperlink ref="AF4" location="Instructions!A8" display="Instructions" xr:uid="{636E7A82-D2E6-4C9D-88EB-3E86693E8DB0}"/>
  </hyperlinks>
  <printOptions horizontalCentered="1"/>
  <pageMargins left="0.25" right="0.25" top="0.75" bottom="0.75" header="0.3" footer="0.3"/>
  <pageSetup scale="18"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B341D-88BA-4760-9BC3-CA77CC573248}">
  <sheetPr>
    <tabColor theme="8" tint="0.59999389629810485"/>
    <pageSetUpPr fitToPage="1"/>
  </sheetPr>
  <dimension ref="A1:BE107"/>
  <sheetViews>
    <sheetView showGridLines="0" zoomScale="75" zoomScaleNormal="75" zoomScaleSheetLayoutView="70" workbookViewId="0">
      <selection activeCell="F4" sqref="F4:H4"/>
    </sheetView>
  </sheetViews>
  <sheetFormatPr defaultColWidth="9.140625" defaultRowHeight="14.25" x14ac:dyDescent="0.25"/>
  <cols>
    <col min="1" max="1" width="14.7109375" style="14" customWidth="1"/>
    <col min="2" max="2" width="19.7109375" style="14" customWidth="1"/>
    <col min="3" max="3" width="29.7109375" style="14" customWidth="1"/>
    <col min="4" max="4" width="23.7109375" style="14" customWidth="1"/>
    <col min="5" max="5" width="25.5703125" style="14" customWidth="1"/>
    <col min="6" max="6" width="23.85546875" style="14" customWidth="1"/>
    <col min="7" max="7" width="23.7109375" style="14" customWidth="1"/>
    <col min="8" max="8" width="18.85546875" style="14" customWidth="1"/>
    <col min="9" max="9" width="9.140625" style="14" customWidth="1"/>
    <col min="10" max="10" width="17.7109375" style="14" customWidth="1"/>
    <col min="11" max="11" width="33.28515625" style="14" customWidth="1"/>
    <col min="12" max="12" width="15.85546875" style="14" customWidth="1"/>
    <col min="13" max="13" width="15.7109375" style="14" customWidth="1"/>
    <col min="14" max="14" width="15.85546875" style="14" customWidth="1"/>
    <col min="15" max="15" width="10.7109375" style="14" customWidth="1"/>
    <col min="16" max="16" width="15.85546875" style="14" customWidth="1"/>
    <col min="17" max="17" width="30.28515625" style="14" customWidth="1"/>
    <col min="18" max="18" width="13.5703125" style="14" customWidth="1"/>
    <col min="19" max="19" width="10.7109375" style="14" customWidth="1"/>
    <col min="20" max="20" width="10.5703125" style="14" customWidth="1"/>
    <col min="21" max="22" width="10.7109375" style="14" customWidth="1"/>
    <col min="23" max="23" width="19.28515625" style="14" customWidth="1"/>
    <col min="24" max="24" width="10.7109375" style="14" customWidth="1"/>
    <col min="25" max="31" width="9.140625" style="14" customWidth="1"/>
    <col min="32" max="32" width="20.42578125" style="14" bestFit="1" customWidth="1"/>
    <col min="33" max="33" width="21.28515625" style="14" customWidth="1"/>
    <col min="34" max="16384" width="9.140625" style="14"/>
  </cols>
  <sheetData>
    <row r="1" spans="1:57" ht="27" customHeight="1" x14ac:dyDescent="0.25">
      <c r="E1" s="5" t="s">
        <v>9</v>
      </c>
      <c r="F1" s="164" t="str">
        <f>IF(('Contract Roll-up'!F1)="","",'Contract Roll-up'!F1)</f>
        <v/>
      </c>
      <c r="G1" s="165"/>
      <c r="H1" s="166"/>
    </row>
    <row r="2" spans="1:57" ht="27" customHeight="1" x14ac:dyDescent="0.25">
      <c r="E2" s="5" t="s">
        <v>10</v>
      </c>
      <c r="F2" s="164" t="str">
        <f>IF(('Contract Roll-up'!F2)="","",'Contract Roll-up'!F2)</f>
        <v/>
      </c>
      <c r="G2" s="165"/>
      <c r="H2" s="166"/>
    </row>
    <row r="3" spans="1:57" ht="27" customHeight="1" x14ac:dyDescent="0.25">
      <c r="E3" s="5" t="s">
        <v>11</v>
      </c>
      <c r="F3" s="164" t="str">
        <f>IF(('Contract Roll-up'!F3)="","",'Contract Roll-up'!F3)</f>
        <v/>
      </c>
      <c r="G3" s="165"/>
      <c r="H3" s="166"/>
      <c r="J3" s="9"/>
      <c r="K3" s="10" t="s">
        <v>41</v>
      </c>
    </row>
    <row r="4" spans="1:57" s="4" customFormat="1" ht="27" customHeight="1" x14ac:dyDescent="0.25">
      <c r="C4" s="11" t="s">
        <v>8</v>
      </c>
      <c r="D4" s="72" t="str">
        <f>IF(('Contract Roll-up'!D4)="","",'Contract Roll-up'!D4)</f>
        <v/>
      </c>
      <c r="E4" s="5" t="s">
        <v>52</v>
      </c>
      <c r="F4" s="102"/>
      <c r="G4" s="103"/>
      <c r="H4" s="104"/>
      <c r="L4" s="6"/>
      <c r="N4" s="6"/>
      <c r="R4" s="6"/>
      <c r="AA4" s="4">
        <v>4</v>
      </c>
      <c r="AF4" s="12" t="s">
        <v>0</v>
      </c>
      <c r="AG4" s="8" t="s">
        <v>1</v>
      </c>
    </row>
    <row r="5" spans="1:57" s="4" customFormat="1" ht="27" customHeight="1" x14ac:dyDescent="0.25">
      <c r="A5" s="13"/>
      <c r="C5" s="135" t="s">
        <v>29</v>
      </c>
      <c r="D5" s="136"/>
      <c r="E5" s="136"/>
      <c r="F5" s="136"/>
      <c r="G5" s="150"/>
      <c r="H5" s="150"/>
      <c r="L5" s="6"/>
      <c r="N5" s="6"/>
      <c r="R5" s="6"/>
      <c r="AA5" s="4">
        <v>5</v>
      </c>
    </row>
    <row r="6" spans="1:57" ht="21.95" customHeight="1" x14ac:dyDescent="0.25">
      <c r="A6" s="132" t="s">
        <v>30</v>
      </c>
      <c r="B6" s="133"/>
      <c r="C6" s="133"/>
      <c r="D6" s="134"/>
      <c r="E6" s="129" t="str">
        <f>IF('Contract Roll-up'!D3="HUB","Work Authorization HUB Status","Work Authorization DBE Status")</f>
        <v>Work Authorization DBE Status</v>
      </c>
      <c r="F6" s="130"/>
      <c r="G6" s="130"/>
      <c r="H6" s="131"/>
      <c r="J6" s="4"/>
      <c r="K6" s="15"/>
      <c r="L6" s="15"/>
      <c r="M6" s="15"/>
      <c r="N6" s="15"/>
      <c r="O6" s="15"/>
      <c r="P6" s="15"/>
      <c r="Q6" s="15"/>
      <c r="R6" s="15"/>
      <c r="S6" s="15"/>
      <c r="T6" s="15"/>
      <c r="U6" s="15"/>
      <c r="V6" s="15"/>
    </row>
    <row r="7" spans="1:57" s="4" customFormat="1" ht="19.5" customHeight="1" x14ac:dyDescent="0.25">
      <c r="A7" s="114" t="s">
        <v>31</v>
      </c>
      <c r="B7" s="115"/>
      <c r="C7" s="151">
        <v>14</v>
      </c>
      <c r="D7" s="152"/>
      <c r="E7" s="126" t="s">
        <v>35</v>
      </c>
      <c r="F7" s="127"/>
      <c r="G7" s="127"/>
      <c r="H7" s="128"/>
      <c r="L7" s="6"/>
      <c r="N7" s="6"/>
      <c r="R7" s="6"/>
      <c r="AA7" s="4" t="s">
        <v>2</v>
      </c>
    </row>
    <row r="8" spans="1:57" s="4" customFormat="1" ht="20.25" customHeight="1" x14ac:dyDescent="0.25">
      <c r="A8" s="110" t="s">
        <v>32</v>
      </c>
      <c r="B8" s="111"/>
      <c r="C8" s="99"/>
      <c r="D8" s="101"/>
      <c r="E8" s="167" t="str">
        <f>IF('Contract Roll-up'!D3="HUB","Total HUB Amount 
       Committed","Total DBE Amount 
       Committed")</f>
        <v>Total DBE Amount 
       Committed</v>
      </c>
      <c r="F8" s="169" t="str">
        <f>IF(D26=0,"",D26)</f>
        <v/>
      </c>
      <c r="G8" s="170"/>
      <c r="H8" s="171"/>
      <c r="L8" s="6"/>
      <c r="N8" s="6"/>
      <c r="R8" s="6"/>
      <c r="AA8" s="4" t="s">
        <v>3</v>
      </c>
    </row>
    <row r="9" spans="1:57" s="4" customFormat="1" ht="20.100000000000001" customHeight="1" x14ac:dyDescent="0.25">
      <c r="A9" s="110" t="s">
        <v>33</v>
      </c>
      <c r="B9" s="111"/>
      <c r="C9" s="116"/>
      <c r="D9" s="117"/>
      <c r="E9" s="168"/>
      <c r="F9" s="172"/>
      <c r="G9" s="173"/>
      <c r="H9" s="174"/>
      <c r="L9" s="6"/>
      <c r="N9" s="6"/>
      <c r="R9" s="6"/>
      <c r="AA9" s="4" t="s">
        <v>4</v>
      </c>
    </row>
    <row r="10" spans="1:57" s="4" customFormat="1" ht="30" customHeight="1" x14ac:dyDescent="0.25">
      <c r="A10" s="125" t="s">
        <v>34</v>
      </c>
      <c r="B10" s="125"/>
      <c r="C10" s="97">
        <f>B68</f>
        <v>0</v>
      </c>
      <c r="D10" s="98"/>
      <c r="E10" s="16" t="str">
        <f>IF('Contract Roll-up'!D3="HUB","HUB % Committed 
        to Date","DBE % Committed 
        to Date")</f>
        <v>DBE % Committed 
        to Date</v>
      </c>
      <c r="F10" s="149" t="str">
        <f>IF(C9="","",D26/C11)</f>
        <v/>
      </c>
      <c r="G10" s="149"/>
      <c r="H10" s="149"/>
      <c r="L10" s="6"/>
      <c r="N10" s="6"/>
      <c r="R10" s="6"/>
      <c r="AA10" s="4" t="s">
        <v>5</v>
      </c>
    </row>
    <row r="11" spans="1:57" s="4" customFormat="1" ht="19.5" customHeight="1" x14ac:dyDescent="0.2">
      <c r="A11" s="96" t="s">
        <v>51</v>
      </c>
      <c r="B11" s="96"/>
      <c r="C11" s="97">
        <f>C9+C10</f>
        <v>0</v>
      </c>
      <c r="D11" s="98"/>
      <c r="E11" s="16" t="str">
        <f>IF('Contract Roll-up'!D3="HUB","HUB % Paid to Date","DBE % Paid to Date")</f>
        <v>DBE % Paid to Date</v>
      </c>
      <c r="F11" s="149" t="str">
        <f>IF(C9="","",G26/C11)</f>
        <v/>
      </c>
      <c r="G11" s="149"/>
      <c r="H11" s="149"/>
      <c r="I11" s="17"/>
      <c r="J11" s="18"/>
      <c r="K11" s="18"/>
      <c r="L11" s="19"/>
      <c r="M11" s="18"/>
      <c r="N11" s="19"/>
      <c r="O11" s="18"/>
      <c r="P11" s="18"/>
      <c r="Q11" s="18"/>
      <c r="R11" s="19"/>
      <c r="S11" s="18"/>
      <c r="T11" s="18"/>
      <c r="U11" s="18"/>
      <c r="V11" s="18"/>
      <c r="W11" s="18"/>
      <c r="X11" s="18"/>
      <c r="Y11" s="18"/>
      <c r="Z11" s="18"/>
      <c r="AA11" s="18"/>
      <c r="AB11" s="18"/>
      <c r="AC11" s="18"/>
      <c r="AD11" s="18"/>
      <c r="AE11" s="18"/>
      <c r="AF11" s="18"/>
      <c r="AG11" s="18"/>
      <c r="AH11" s="18"/>
      <c r="AI11" s="18"/>
      <c r="AJ11" s="18"/>
      <c r="AK11" s="18"/>
    </row>
    <row r="12" spans="1:57" s="20" customFormat="1" ht="21.95" customHeight="1" thickBot="1" x14ac:dyDescent="0.3">
      <c r="A12" s="132" t="s">
        <v>36</v>
      </c>
      <c r="B12" s="133"/>
      <c r="C12" s="133"/>
      <c r="D12" s="133"/>
      <c r="E12" s="133"/>
      <c r="F12" s="133"/>
      <c r="G12" s="133"/>
      <c r="H12" s="134"/>
      <c r="L12" s="21"/>
      <c r="N12" s="21"/>
      <c r="R12" s="21"/>
      <c r="AF12" s="153"/>
      <c r="AG12" s="154"/>
    </row>
    <row r="13" spans="1:57" s="4" customFormat="1" ht="63" customHeight="1" thickBot="1" x14ac:dyDescent="0.3">
      <c r="A13" s="22" t="s">
        <v>6</v>
      </c>
      <c r="B13" s="137" t="str">
        <f>'Contract Roll-up'!B13</f>
        <v>Subproviders Name: DBE only 
(Enter Alphabetically)</v>
      </c>
      <c r="C13" s="138"/>
      <c r="D13" s="22" t="s">
        <v>38</v>
      </c>
      <c r="E13" s="22" t="s">
        <v>21</v>
      </c>
      <c r="F13" s="22" t="s">
        <v>13</v>
      </c>
      <c r="G13" s="22" t="s">
        <v>22</v>
      </c>
      <c r="H13" s="22" t="s">
        <v>12</v>
      </c>
      <c r="J13" s="23"/>
      <c r="K13" s="24"/>
      <c r="L13" s="25"/>
      <c r="M13" s="24"/>
      <c r="N13" s="24"/>
      <c r="O13" s="24"/>
      <c r="P13" s="24"/>
      <c r="Q13" s="23"/>
      <c r="R13" s="26"/>
      <c r="S13" s="24"/>
      <c r="T13" s="24"/>
      <c r="U13" s="24"/>
      <c r="V13" s="24"/>
      <c r="W13" s="24"/>
      <c r="X13" s="24"/>
      <c r="AF13" s="27"/>
      <c r="AG13" s="28"/>
    </row>
    <row r="14" spans="1:57" s="4" customFormat="1" ht="20.100000000000001" customHeight="1" x14ac:dyDescent="0.25">
      <c r="A14" s="29">
        <v>1</v>
      </c>
      <c r="B14" s="107" t="str">
        <f>IF(('Contract Roll-up'!B14)="","",'Contract Roll-up'!B14)</f>
        <v/>
      </c>
      <c r="C14" s="109"/>
      <c r="D14" s="3"/>
      <c r="E14" s="3"/>
      <c r="F14" s="3"/>
      <c r="G14" s="49">
        <f>E14+F14</f>
        <v>0</v>
      </c>
      <c r="H14" s="31" t="str">
        <f t="shared" ref="H14:H26" si="0">IF(G14="","",IF(G14=0,"",G14/D14))</f>
        <v/>
      </c>
      <c r="I14" s="32"/>
      <c r="J14" s="33"/>
      <c r="K14" s="33"/>
      <c r="L14" s="34"/>
      <c r="M14" s="33"/>
      <c r="N14" s="33"/>
      <c r="O14" s="32"/>
      <c r="P14" s="33"/>
      <c r="R14" s="6"/>
      <c r="S14" s="33"/>
      <c r="T14" s="32"/>
      <c r="U14" s="33"/>
      <c r="V14" s="33"/>
      <c r="W14" s="32"/>
      <c r="X14" s="32"/>
      <c r="Y14" s="32"/>
      <c r="Z14" s="32"/>
      <c r="AA14" s="32"/>
      <c r="AB14" s="32"/>
      <c r="AC14" s="32"/>
      <c r="AD14" s="32"/>
      <c r="AE14" s="32"/>
      <c r="AF14" s="35"/>
      <c r="AG14" s="36"/>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row>
    <row r="15" spans="1:57" s="4" customFormat="1" ht="20.100000000000001" customHeight="1" x14ac:dyDescent="0.25">
      <c r="A15" s="29">
        <v>2</v>
      </c>
      <c r="B15" s="107" t="str">
        <f>IF(('Contract Roll-up'!B15)="","",'Contract Roll-up'!B15)</f>
        <v/>
      </c>
      <c r="C15" s="109"/>
      <c r="D15" s="3"/>
      <c r="E15" s="3"/>
      <c r="F15" s="3"/>
      <c r="G15" s="49">
        <f t="shared" ref="G15:G25" si="1">E15+F15</f>
        <v>0</v>
      </c>
      <c r="H15" s="31" t="str">
        <f t="shared" si="0"/>
        <v/>
      </c>
      <c r="I15" s="32"/>
      <c r="J15" s="33"/>
      <c r="K15" s="33"/>
      <c r="L15" s="34"/>
      <c r="M15" s="33"/>
      <c r="N15" s="33"/>
      <c r="O15" s="32"/>
      <c r="P15" s="33"/>
      <c r="R15" s="6"/>
      <c r="S15" s="33"/>
      <c r="T15" s="32"/>
      <c r="U15" s="33"/>
      <c r="V15" s="33"/>
      <c r="W15" s="32"/>
      <c r="X15" s="32"/>
      <c r="Y15" s="32"/>
      <c r="Z15" s="32"/>
      <c r="AA15" s="32"/>
      <c r="AB15" s="32"/>
      <c r="AC15" s="32"/>
      <c r="AD15" s="32"/>
      <c r="AE15" s="32"/>
      <c r="AF15" s="37"/>
      <c r="AG15" s="38"/>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row>
    <row r="16" spans="1:57" s="4" customFormat="1" ht="20.100000000000001" customHeight="1" x14ac:dyDescent="0.25">
      <c r="A16" s="29">
        <v>3</v>
      </c>
      <c r="B16" s="107" t="str">
        <f>IF(('Contract Roll-up'!B16)="","",'Contract Roll-up'!B16)</f>
        <v/>
      </c>
      <c r="C16" s="109"/>
      <c r="D16" s="3"/>
      <c r="E16" s="3"/>
      <c r="F16" s="3"/>
      <c r="G16" s="49">
        <f t="shared" si="1"/>
        <v>0</v>
      </c>
      <c r="H16" s="31" t="str">
        <f t="shared" si="0"/>
        <v/>
      </c>
      <c r="I16" s="32"/>
      <c r="J16" s="33"/>
      <c r="K16" s="33"/>
      <c r="L16" s="34"/>
      <c r="M16" s="33"/>
      <c r="N16" s="33"/>
      <c r="O16" s="32"/>
      <c r="P16" s="33"/>
      <c r="R16" s="6"/>
      <c r="S16" s="33"/>
      <c r="T16" s="32"/>
      <c r="U16" s="33"/>
      <c r="V16" s="33"/>
      <c r="W16" s="32"/>
      <c r="X16" s="32"/>
      <c r="Y16" s="32"/>
      <c r="Z16" s="32"/>
      <c r="AA16" s="32"/>
      <c r="AB16" s="32"/>
      <c r="AC16" s="32"/>
      <c r="AD16" s="32"/>
      <c r="AE16" s="32"/>
      <c r="AF16" s="37"/>
      <c r="AG16" s="38"/>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row>
    <row r="17" spans="1:57" s="4" customFormat="1" ht="20.100000000000001" customHeight="1" x14ac:dyDescent="0.25">
      <c r="A17" s="29">
        <v>4</v>
      </c>
      <c r="B17" s="107" t="str">
        <f>IF(('Contract Roll-up'!B17)="","",'Contract Roll-up'!B17)</f>
        <v/>
      </c>
      <c r="C17" s="109"/>
      <c r="D17" s="3"/>
      <c r="E17" s="3"/>
      <c r="F17" s="3"/>
      <c r="G17" s="49">
        <f t="shared" si="1"/>
        <v>0</v>
      </c>
      <c r="H17" s="31" t="str">
        <f t="shared" si="0"/>
        <v/>
      </c>
      <c r="I17" s="32"/>
      <c r="J17" s="33"/>
      <c r="K17" s="33"/>
      <c r="L17" s="34"/>
      <c r="M17" s="33"/>
      <c r="N17" s="33"/>
      <c r="O17" s="32"/>
      <c r="P17" s="33"/>
      <c r="R17" s="6"/>
      <c r="S17" s="33"/>
      <c r="T17" s="32"/>
      <c r="U17" s="33"/>
      <c r="V17" s="33"/>
      <c r="W17" s="32"/>
      <c r="X17" s="32"/>
      <c r="Y17" s="32"/>
      <c r="Z17" s="32"/>
      <c r="AA17" s="32"/>
      <c r="AB17" s="32"/>
      <c r="AC17" s="32"/>
      <c r="AD17" s="32"/>
      <c r="AE17" s="32"/>
      <c r="AF17" s="37"/>
      <c r="AG17" s="38"/>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row>
    <row r="18" spans="1:57" s="4" customFormat="1" ht="20.100000000000001" customHeight="1" x14ac:dyDescent="0.25">
      <c r="A18" s="29">
        <v>5</v>
      </c>
      <c r="B18" s="107" t="str">
        <f>IF(('Contract Roll-up'!B18)="","",'Contract Roll-up'!B18)</f>
        <v/>
      </c>
      <c r="C18" s="109"/>
      <c r="D18" s="3"/>
      <c r="E18" s="3"/>
      <c r="F18" s="3"/>
      <c r="G18" s="49">
        <f t="shared" si="1"/>
        <v>0</v>
      </c>
      <c r="H18" s="31" t="str">
        <f t="shared" si="0"/>
        <v/>
      </c>
      <c r="I18" s="32"/>
      <c r="J18" s="33"/>
      <c r="K18" s="33"/>
      <c r="L18" s="34"/>
      <c r="M18" s="33"/>
      <c r="N18" s="33"/>
      <c r="O18" s="32"/>
      <c r="P18" s="33"/>
      <c r="R18" s="6"/>
      <c r="S18" s="33"/>
      <c r="T18" s="32"/>
      <c r="U18" s="33"/>
      <c r="V18" s="33"/>
      <c r="W18" s="32"/>
      <c r="X18" s="32"/>
      <c r="Y18" s="32"/>
      <c r="Z18" s="32"/>
      <c r="AA18" s="32"/>
      <c r="AB18" s="32"/>
      <c r="AC18" s="32"/>
      <c r="AD18" s="32"/>
      <c r="AE18" s="32"/>
      <c r="AF18" s="37"/>
      <c r="AG18" s="38"/>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row>
    <row r="19" spans="1:57" s="4" customFormat="1" ht="20.100000000000001" customHeight="1" x14ac:dyDescent="0.25">
      <c r="A19" s="29">
        <v>6</v>
      </c>
      <c r="B19" s="107" t="str">
        <f>IF(('Contract Roll-up'!B19)="","",'Contract Roll-up'!B19)</f>
        <v/>
      </c>
      <c r="C19" s="109"/>
      <c r="D19" s="3"/>
      <c r="E19" s="3"/>
      <c r="F19" s="3"/>
      <c r="G19" s="49">
        <f t="shared" si="1"/>
        <v>0</v>
      </c>
      <c r="H19" s="31" t="str">
        <f t="shared" si="0"/>
        <v/>
      </c>
      <c r="I19" s="32"/>
      <c r="J19" s="33"/>
      <c r="K19" s="33"/>
      <c r="L19" s="34"/>
      <c r="M19" s="33"/>
      <c r="N19" s="33"/>
      <c r="O19" s="32"/>
      <c r="P19" s="33"/>
      <c r="R19" s="6"/>
      <c r="S19" s="33"/>
      <c r="T19" s="32"/>
      <c r="U19" s="33"/>
      <c r="V19" s="33"/>
      <c r="W19" s="32"/>
      <c r="X19" s="32"/>
      <c r="Y19" s="32"/>
      <c r="Z19" s="32"/>
      <c r="AA19" s="32"/>
      <c r="AB19" s="32"/>
      <c r="AC19" s="32"/>
      <c r="AD19" s="32"/>
      <c r="AE19" s="32"/>
      <c r="AF19" s="37"/>
      <c r="AG19" s="38"/>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row>
    <row r="20" spans="1:57" s="4" customFormat="1" ht="20.100000000000001" customHeight="1" x14ac:dyDescent="0.25">
      <c r="A20" s="29">
        <v>7</v>
      </c>
      <c r="B20" s="107" t="str">
        <f>IF(('Contract Roll-up'!B20)="","",'Contract Roll-up'!B20)</f>
        <v/>
      </c>
      <c r="C20" s="109"/>
      <c r="D20" s="3"/>
      <c r="E20" s="3"/>
      <c r="F20" s="3"/>
      <c r="G20" s="49">
        <f t="shared" si="1"/>
        <v>0</v>
      </c>
      <c r="H20" s="31" t="str">
        <f t="shared" si="0"/>
        <v/>
      </c>
      <c r="I20" s="32"/>
      <c r="J20" s="33"/>
      <c r="K20" s="33"/>
      <c r="L20" s="34"/>
      <c r="M20" s="33"/>
      <c r="N20" s="33"/>
      <c r="O20" s="32"/>
      <c r="P20" s="33"/>
      <c r="R20" s="6"/>
      <c r="S20" s="33"/>
      <c r="T20" s="32"/>
      <c r="U20" s="33"/>
      <c r="V20" s="33"/>
      <c r="W20" s="32"/>
      <c r="X20" s="32"/>
      <c r="Y20" s="32"/>
      <c r="Z20" s="32"/>
      <c r="AA20" s="32"/>
      <c r="AB20" s="32"/>
      <c r="AC20" s="32"/>
      <c r="AD20" s="32"/>
      <c r="AE20" s="32"/>
      <c r="AF20" s="37"/>
      <c r="AG20" s="38"/>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row>
    <row r="21" spans="1:57" s="4" customFormat="1" ht="20.100000000000001" customHeight="1" x14ac:dyDescent="0.25">
      <c r="A21" s="29">
        <v>8</v>
      </c>
      <c r="B21" s="107" t="str">
        <f>IF(('Contract Roll-up'!B21)="","",'Contract Roll-up'!B21)</f>
        <v/>
      </c>
      <c r="C21" s="109"/>
      <c r="D21" s="3"/>
      <c r="E21" s="3"/>
      <c r="F21" s="3"/>
      <c r="G21" s="49">
        <f t="shared" si="1"/>
        <v>0</v>
      </c>
      <c r="H21" s="31" t="str">
        <f t="shared" si="0"/>
        <v/>
      </c>
      <c r="I21" s="32"/>
      <c r="J21" s="33"/>
      <c r="K21" s="33"/>
      <c r="L21" s="34"/>
      <c r="M21" s="33"/>
      <c r="N21" s="33"/>
      <c r="O21" s="32"/>
      <c r="P21" s="33"/>
      <c r="R21" s="6"/>
      <c r="S21" s="33"/>
      <c r="T21" s="32"/>
      <c r="U21" s="33"/>
      <c r="V21" s="33"/>
      <c r="W21" s="32"/>
      <c r="X21" s="32"/>
      <c r="Y21" s="32"/>
      <c r="Z21" s="32"/>
      <c r="AA21" s="32"/>
      <c r="AB21" s="32"/>
      <c r="AC21" s="32"/>
      <c r="AD21" s="32"/>
      <c r="AE21" s="32"/>
      <c r="AF21" s="37"/>
      <c r="AG21" s="38"/>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row>
    <row r="22" spans="1:57" s="4" customFormat="1" ht="20.100000000000001" customHeight="1" x14ac:dyDescent="0.25">
      <c r="A22" s="29">
        <v>9</v>
      </c>
      <c r="B22" s="107" t="str">
        <f>IF(('Contract Roll-up'!B22)="","",'Contract Roll-up'!B22)</f>
        <v/>
      </c>
      <c r="C22" s="109"/>
      <c r="D22" s="3"/>
      <c r="E22" s="3"/>
      <c r="F22" s="3"/>
      <c r="G22" s="49">
        <f t="shared" si="1"/>
        <v>0</v>
      </c>
      <c r="H22" s="31" t="str">
        <f t="shared" si="0"/>
        <v/>
      </c>
      <c r="I22" s="32"/>
      <c r="J22" s="33"/>
      <c r="K22" s="33"/>
      <c r="L22" s="34"/>
      <c r="M22" s="33"/>
      <c r="N22" s="33"/>
      <c r="O22" s="32"/>
      <c r="P22" s="33"/>
      <c r="R22" s="6"/>
      <c r="S22" s="33"/>
      <c r="T22" s="32"/>
      <c r="U22" s="33"/>
      <c r="V22" s="33"/>
      <c r="W22" s="32"/>
      <c r="X22" s="32"/>
      <c r="Y22" s="32"/>
      <c r="Z22" s="32"/>
      <c r="AA22" s="32"/>
      <c r="AB22" s="32"/>
      <c r="AC22" s="32"/>
      <c r="AD22" s="32"/>
      <c r="AE22" s="32"/>
      <c r="AF22" s="37"/>
      <c r="AG22" s="38"/>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row>
    <row r="23" spans="1:57" s="4" customFormat="1" ht="20.100000000000001" customHeight="1" x14ac:dyDescent="0.25">
      <c r="A23" s="29">
        <v>10</v>
      </c>
      <c r="B23" s="107" t="str">
        <f>IF(('Contract Roll-up'!B23)="","",'Contract Roll-up'!B23)</f>
        <v/>
      </c>
      <c r="C23" s="109"/>
      <c r="D23" s="3"/>
      <c r="E23" s="3"/>
      <c r="F23" s="3"/>
      <c r="G23" s="49">
        <f t="shared" si="1"/>
        <v>0</v>
      </c>
      <c r="H23" s="31" t="str">
        <f t="shared" si="0"/>
        <v/>
      </c>
      <c r="I23" s="32"/>
      <c r="J23" s="33"/>
      <c r="K23" s="33"/>
      <c r="L23" s="34"/>
      <c r="M23" s="33"/>
      <c r="N23" s="33"/>
      <c r="O23" s="32"/>
      <c r="P23" s="33"/>
      <c r="R23" s="6"/>
      <c r="S23" s="33"/>
      <c r="T23" s="32"/>
      <c r="U23" s="33"/>
      <c r="V23" s="33"/>
      <c r="W23" s="32"/>
      <c r="X23" s="32"/>
      <c r="Y23" s="32"/>
      <c r="Z23" s="32"/>
      <c r="AA23" s="32"/>
      <c r="AB23" s="32"/>
      <c r="AC23" s="32"/>
      <c r="AD23" s="32"/>
      <c r="AE23" s="32"/>
      <c r="AF23" s="37"/>
      <c r="AG23" s="38"/>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row>
    <row r="24" spans="1:57" s="4" customFormat="1" ht="20.100000000000001" customHeight="1" x14ac:dyDescent="0.25">
      <c r="A24" s="29">
        <v>11</v>
      </c>
      <c r="B24" s="107" t="str">
        <f>IF(('Contract Roll-up'!B24)="","",'Contract Roll-up'!B24)</f>
        <v/>
      </c>
      <c r="C24" s="109"/>
      <c r="D24" s="3"/>
      <c r="E24" s="3"/>
      <c r="F24" s="3"/>
      <c r="G24" s="49">
        <f t="shared" si="1"/>
        <v>0</v>
      </c>
      <c r="H24" s="31" t="str">
        <f t="shared" si="0"/>
        <v/>
      </c>
      <c r="I24" s="32"/>
      <c r="J24" s="33"/>
      <c r="K24" s="33"/>
      <c r="L24" s="34"/>
      <c r="M24" s="33"/>
      <c r="N24" s="33"/>
      <c r="O24" s="32"/>
      <c r="P24" s="33"/>
      <c r="R24" s="6"/>
      <c r="S24" s="33"/>
      <c r="T24" s="32"/>
      <c r="U24" s="33"/>
      <c r="V24" s="33"/>
      <c r="W24" s="32"/>
      <c r="X24" s="32"/>
      <c r="Y24" s="32"/>
      <c r="Z24" s="32"/>
      <c r="AA24" s="32"/>
      <c r="AB24" s="32"/>
      <c r="AC24" s="32"/>
      <c r="AD24" s="32"/>
      <c r="AE24" s="32"/>
      <c r="AF24" s="37"/>
      <c r="AG24" s="38"/>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row>
    <row r="25" spans="1:57" s="4" customFormat="1" ht="20.100000000000001" customHeight="1" x14ac:dyDescent="0.25">
      <c r="A25" s="29">
        <v>12</v>
      </c>
      <c r="B25" s="107" t="str">
        <f>IF(('Contract Roll-up'!B25)="","",'Contract Roll-up'!B25)</f>
        <v/>
      </c>
      <c r="C25" s="109"/>
      <c r="D25" s="3"/>
      <c r="E25" s="3"/>
      <c r="F25" s="3"/>
      <c r="G25" s="49">
        <f t="shared" si="1"/>
        <v>0</v>
      </c>
      <c r="H25" s="31" t="str">
        <f t="shared" si="0"/>
        <v/>
      </c>
      <c r="I25" s="32"/>
      <c r="J25" s="33"/>
      <c r="K25" s="33"/>
      <c r="L25" s="34"/>
      <c r="M25" s="33"/>
      <c r="N25" s="33"/>
      <c r="O25" s="32"/>
      <c r="P25" s="33"/>
      <c r="R25" s="6"/>
      <c r="S25" s="33"/>
      <c r="T25" s="32"/>
      <c r="U25" s="33"/>
      <c r="V25" s="33"/>
      <c r="W25" s="32"/>
      <c r="X25" s="32"/>
      <c r="Y25" s="32"/>
      <c r="Z25" s="32"/>
      <c r="AA25" s="32"/>
      <c r="AB25" s="32"/>
      <c r="AC25" s="32"/>
      <c r="AD25" s="32"/>
      <c r="AE25" s="32"/>
      <c r="AF25" s="39"/>
      <c r="AG25" s="40"/>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row>
    <row r="26" spans="1:57" s="4" customFormat="1" ht="20.100000000000001" customHeight="1" x14ac:dyDescent="0.25">
      <c r="A26" s="29"/>
      <c r="B26" s="87" t="str">
        <f>'Contract Roll-up'!B26</f>
        <v>Subproviders Subtotal (DBE only)</v>
      </c>
      <c r="C26" s="88"/>
      <c r="D26" s="30">
        <f>SUM(D14:D25)</f>
        <v>0</v>
      </c>
      <c r="E26" s="30">
        <f t="shared" ref="E26:G26" si="2">SUM(E14:E25)</f>
        <v>0</v>
      </c>
      <c r="F26" s="30">
        <f t="shared" si="2"/>
        <v>0</v>
      </c>
      <c r="G26" s="30">
        <f t="shared" si="2"/>
        <v>0</v>
      </c>
      <c r="H26" s="31" t="str">
        <f t="shared" si="0"/>
        <v/>
      </c>
      <c r="I26" s="32"/>
      <c r="J26" s="33"/>
      <c r="K26" s="33"/>
      <c r="L26" s="34"/>
      <c r="M26" s="33"/>
      <c r="N26" s="33"/>
      <c r="O26" s="32"/>
      <c r="P26" s="33"/>
      <c r="R26" s="6"/>
      <c r="S26" s="33"/>
      <c r="T26" s="32"/>
      <c r="U26" s="33"/>
      <c r="V26" s="33"/>
      <c r="W26" s="32"/>
      <c r="X26" s="32"/>
      <c r="Y26" s="32"/>
      <c r="Z26" s="32"/>
      <c r="AA26" s="32"/>
      <c r="AB26" s="32"/>
      <c r="AC26" s="32"/>
      <c r="AD26" s="32"/>
      <c r="AE26" s="32"/>
      <c r="AF26" s="37"/>
      <c r="AG26" s="38"/>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row>
    <row r="27" spans="1:57" s="4" customFormat="1" ht="3.95" customHeight="1" x14ac:dyDescent="0.25">
      <c r="A27" s="139" t="s">
        <v>67</v>
      </c>
      <c r="B27" s="140"/>
      <c r="C27" s="140"/>
      <c r="D27" s="140"/>
      <c r="E27" s="140"/>
      <c r="F27" s="140"/>
      <c r="G27" s="140"/>
      <c r="H27" s="141"/>
      <c r="I27" s="32"/>
      <c r="J27" s="33"/>
      <c r="K27" s="33"/>
      <c r="L27" s="34"/>
      <c r="M27" s="33"/>
      <c r="N27" s="33"/>
      <c r="O27" s="32"/>
      <c r="P27" s="33"/>
      <c r="R27" s="6"/>
      <c r="S27" s="33"/>
      <c r="T27" s="32"/>
      <c r="U27" s="33"/>
      <c r="V27" s="33"/>
      <c r="W27" s="32"/>
      <c r="X27" s="32"/>
      <c r="Y27" s="32"/>
      <c r="Z27" s="32"/>
      <c r="AA27" s="32"/>
      <c r="AB27" s="32"/>
      <c r="AC27" s="32"/>
      <c r="AD27" s="32"/>
      <c r="AE27" s="32"/>
      <c r="AF27" s="39"/>
      <c r="AG27" s="40"/>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row>
    <row r="28" spans="1:57" s="4" customFormat="1" ht="63" customHeight="1" x14ac:dyDescent="0.25">
      <c r="A28" s="22" t="s">
        <v>6</v>
      </c>
      <c r="B28" s="137" t="str">
        <f>'Contract Roll-up'!B28</f>
        <v>Subproviders Name: non-DBE only 
(Enter Alphabetically)</v>
      </c>
      <c r="C28" s="138"/>
      <c r="D28" s="22" t="s">
        <v>14</v>
      </c>
      <c r="E28" s="22" t="s">
        <v>21</v>
      </c>
      <c r="F28" s="22" t="s">
        <v>13</v>
      </c>
      <c r="G28" s="22" t="s">
        <v>22</v>
      </c>
      <c r="H28" s="22" t="s">
        <v>12</v>
      </c>
      <c r="I28" s="32"/>
      <c r="J28" s="33"/>
      <c r="K28" s="33"/>
      <c r="L28" s="34"/>
      <c r="M28" s="33"/>
      <c r="N28" s="33"/>
      <c r="O28" s="32"/>
      <c r="P28" s="33"/>
      <c r="R28" s="6"/>
      <c r="S28" s="33"/>
      <c r="T28" s="32"/>
      <c r="U28" s="33"/>
      <c r="V28" s="33"/>
      <c r="W28" s="32"/>
      <c r="X28" s="32"/>
      <c r="Y28" s="32"/>
      <c r="Z28" s="32"/>
      <c r="AA28" s="32"/>
      <c r="AB28" s="32"/>
      <c r="AC28" s="32"/>
      <c r="AD28" s="32"/>
      <c r="AE28" s="32"/>
      <c r="AF28" s="37"/>
      <c r="AG28" s="38"/>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row>
    <row r="29" spans="1:57" s="4" customFormat="1" ht="20.100000000000001" customHeight="1" x14ac:dyDescent="0.25">
      <c r="A29" s="29">
        <v>1</v>
      </c>
      <c r="B29" s="107" t="str">
        <f>IF(('Contract Roll-up'!B29)="","",'Contract Roll-up'!B29)</f>
        <v/>
      </c>
      <c r="C29" s="109"/>
      <c r="D29" s="3"/>
      <c r="E29" s="3"/>
      <c r="F29" s="3"/>
      <c r="G29" s="49">
        <f>E29+F29</f>
        <v>0</v>
      </c>
      <c r="H29" s="31" t="str">
        <f t="shared" ref="H29:H41" si="3">IF(G29="","",IF(G29=0,"",G29/D29))</f>
        <v/>
      </c>
      <c r="I29" s="32"/>
      <c r="J29" s="33"/>
      <c r="K29" s="33"/>
      <c r="L29" s="34"/>
      <c r="M29" s="33"/>
      <c r="N29" s="33"/>
      <c r="O29" s="32"/>
      <c r="P29" s="33"/>
      <c r="R29" s="6"/>
      <c r="S29" s="33"/>
      <c r="T29" s="32"/>
      <c r="U29" s="33"/>
      <c r="V29" s="33"/>
      <c r="W29" s="32"/>
      <c r="X29" s="32"/>
      <c r="Y29" s="32"/>
      <c r="Z29" s="32"/>
      <c r="AA29" s="32"/>
      <c r="AB29" s="32"/>
      <c r="AC29" s="32"/>
      <c r="AD29" s="32"/>
      <c r="AE29" s="32"/>
      <c r="AF29" s="37"/>
      <c r="AG29" s="38"/>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row>
    <row r="30" spans="1:57" s="4" customFormat="1" ht="20.100000000000001" customHeight="1" x14ac:dyDescent="0.25">
      <c r="A30" s="29">
        <v>2</v>
      </c>
      <c r="B30" s="107" t="str">
        <f>IF(('Contract Roll-up'!B30)="","",'Contract Roll-up'!B30)</f>
        <v/>
      </c>
      <c r="C30" s="109"/>
      <c r="D30" s="3"/>
      <c r="E30" s="3"/>
      <c r="F30" s="3"/>
      <c r="G30" s="49">
        <f t="shared" ref="G30:G40" si="4">E30+F30</f>
        <v>0</v>
      </c>
      <c r="H30" s="31" t="str">
        <f t="shared" si="3"/>
        <v/>
      </c>
      <c r="I30" s="32"/>
      <c r="J30" s="33"/>
      <c r="K30" s="33"/>
      <c r="L30" s="34"/>
      <c r="M30" s="33"/>
      <c r="N30" s="33"/>
      <c r="O30" s="32"/>
      <c r="P30" s="33"/>
      <c r="R30" s="6"/>
      <c r="S30" s="33"/>
      <c r="T30" s="32"/>
      <c r="U30" s="33"/>
      <c r="V30" s="33"/>
      <c r="W30" s="32"/>
      <c r="X30" s="32"/>
      <c r="Y30" s="32"/>
      <c r="Z30" s="32"/>
      <c r="AA30" s="32"/>
      <c r="AB30" s="32"/>
      <c r="AC30" s="32"/>
      <c r="AD30" s="32"/>
      <c r="AE30" s="32"/>
      <c r="AF30" s="37"/>
      <c r="AG30" s="38"/>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row>
    <row r="31" spans="1:57" s="4" customFormat="1" ht="20.100000000000001" customHeight="1" x14ac:dyDescent="0.25">
      <c r="A31" s="29">
        <v>3</v>
      </c>
      <c r="B31" s="107" t="str">
        <f>IF(('Contract Roll-up'!B31)="","",'Contract Roll-up'!B31)</f>
        <v/>
      </c>
      <c r="C31" s="109"/>
      <c r="D31" s="3"/>
      <c r="E31" s="3"/>
      <c r="F31" s="3"/>
      <c r="G31" s="49">
        <f t="shared" si="4"/>
        <v>0</v>
      </c>
      <c r="H31" s="31" t="str">
        <f t="shared" si="3"/>
        <v/>
      </c>
      <c r="I31" s="32"/>
      <c r="J31" s="33"/>
      <c r="K31" s="33"/>
      <c r="L31" s="34"/>
      <c r="M31" s="33"/>
      <c r="N31" s="33"/>
      <c r="O31" s="32"/>
      <c r="P31" s="33"/>
      <c r="R31" s="6"/>
      <c r="S31" s="33"/>
      <c r="T31" s="32"/>
      <c r="U31" s="33"/>
      <c r="V31" s="33"/>
      <c r="W31" s="32"/>
      <c r="X31" s="32"/>
      <c r="Y31" s="32"/>
      <c r="Z31" s="32"/>
      <c r="AA31" s="32"/>
      <c r="AB31" s="32"/>
      <c r="AC31" s="32"/>
      <c r="AD31" s="32"/>
      <c r="AE31" s="32"/>
      <c r="AF31" s="37"/>
      <c r="AG31" s="38"/>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row>
    <row r="32" spans="1:57" s="4" customFormat="1" ht="20.100000000000001" customHeight="1" x14ac:dyDescent="0.25">
      <c r="A32" s="29">
        <v>4</v>
      </c>
      <c r="B32" s="107" t="str">
        <f>IF(('Contract Roll-up'!B32)="","",'Contract Roll-up'!B32)</f>
        <v/>
      </c>
      <c r="C32" s="109"/>
      <c r="D32" s="3"/>
      <c r="E32" s="3"/>
      <c r="F32" s="3"/>
      <c r="G32" s="49">
        <f t="shared" si="4"/>
        <v>0</v>
      </c>
      <c r="H32" s="31" t="str">
        <f t="shared" si="3"/>
        <v/>
      </c>
      <c r="I32" s="32"/>
      <c r="J32" s="33"/>
      <c r="K32" s="33"/>
      <c r="L32" s="34"/>
      <c r="M32" s="33"/>
      <c r="N32" s="33"/>
      <c r="O32" s="32"/>
      <c r="P32" s="33"/>
      <c r="R32" s="6"/>
      <c r="S32" s="33"/>
      <c r="T32" s="32"/>
      <c r="U32" s="33"/>
      <c r="V32" s="33"/>
      <c r="W32" s="32"/>
      <c r="X32" s="32"/>
      <c r="Y32" s="32"/>
      <c r="Z32" s="32"/>
      <c r="AA32" s="32"/>
      <c r="AB32" s="32"/>
      <c r="AC32" s="32"/>
      <c r="AD32" s="32"/>
      <c r="AE32" s="32"/>
      <c r="AF32" s="37"/>
      <c r="AG32" s="38"/>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row>
    <row r="33" spans="1:57" s="4" customFormat="1" ht="20.100000000000001" customHeight="1" x14ac:dyDescent="0.25">
      <c r="A33" s="29">
        <v>5</v>
      </c>
      <c r="B33" s="107" t="str">
        <f>IF(('Contract Roll-up'!B33)="","",'Contract Roll-up'!B33)</f>
        <v/>
      </c>
      <c r="C33" s="109"/>
      <c r="D33" s="3"/>
      <c r="E33" s="3"/>
      <c r="F33" s="3"/>
      <c r="G33" s="49">
        <f t="shared" si="4"/>
        <v>0</v>
      </c>
      <c r="H33" s="31" t="str">
        <f t="shared" si="3"/>
        <v/>
      </c>
      <c r="I33" s="32"/>
      <c r="J33" s="33"/>
      <c r="K33" s="33"/>
      <c r="L33" s="34"/>
      <c r="M33" s="33"/>
      <c r="N33" s="33"/>
      <c r="O33" s="32"/>
      <c r="P33" s="33"/>
      <c r="R33" s="6"/>
      <c r="S33" s="33"/>
      <c r="T33" s="32"/>
      <c r="U33" s="33"/>
      <c r="V33" s="33"/>
      <c r="W33" s="32"/>
      <c r="X33" s="32"/>
      <c r="Y33" s="32"/>
      <c r="Z33" s="32"/>
      <c r="AA33" s="32"/>
      <c r="AB33" s="32"/>
      <c r="AC33" s="32"/>
      <c r="AD33" s="32"/>
      <c r="AE33" s="32"/>
      <c r="AF33" s="37"/>
      <c r="AG33" s="38"/>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row>
    <row r="34" spans="1:57" s="4" customFormat="1" ht="20.100000000000001" customHeight="1" x14ac:dyDescent="0.25">
      <c r="A34" s="29">
        <v>6</v>
      </c>
      <c r="B34" s="107" t="str">
        <f>IF(('Contract Roll-up'!B34)="","",'Contract Roll-up'!B34)</f>
        <v/>
      </c>
      <c r="C34" s="109"/>
      <c r="D34" s="3"/>
      <c r="E34" s="3"/>
      <c r="F34" s="3"/>
      <c r="G34" s="49">
        <f t="shared" si="4"/>
        <v>0</v>
      </c>
      <c r="H34" s="31" t="str">
        <f t="shared" si="3"/>
        <v/>
      </c>
      <c r="I34" s="32"/>
      <c r="J34" s="33"/>
      <c r="K34" s="33"/>
      <c r="L34" s="34"/>
      <c r="M34" s="33"/>
      <c r="N34" s="33"/>
      <c r="O34" s="32"/>
      <c r="P34" s="33"/>
      <c r="R34" s="6"/>
      <c r="S34" s="33"/>
      <c r="T34" s="32"/>
      <c r="U34" s="33"/>
      <c r="V34" s="33"/>
      <c r="W34" s="32"/>
      <c r="X34" s="32"/>
      <c r="Y34" s="32"/>
      <c r="Z34" s="32"/>
      <c r="AA34" s="32"/>
      <c r="AB34" s="32"/>
      <c r="AC34" s="32"/>
      <c r="AD34" s="32"/>
      <c r="AE34" s="32"/>
      <c r="AF34" s="37"/>
      <c r="AG34" s="38"/>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row>
    <row r="35" spans="1:57" s="4" customFormat="1" ht="20.100000000000001" customHeight="1" x14ac:dyDescent="0.25">
      <c r="A35" s="29">
        <v>7</v>
      </c>
      <c r="B35" s="107" t="str">
        <f>IF(('Contract Roll-up'!B35)="","",'Contract Roll-up'!B35)</f>
        <v/>
      </c>
      <c r="C35" s="109"/>
      <c r="D35" s="3"/>
      <c r="E35" s="3"/>
      <c r="F35" s="3"/>
      <c r="G35" s="49">
        <f t="shared" si="4"/>
        <v>0</v>
      </c>
      <c r="H35" s="31" t="str">
        <f t="shared" si="3"/>
        <v/>
      </c>
      <c r="I35" s="32"/>
      <c r="J35" s="33"/>
      <c r="K35" s="33"/>
      <c r="L35" s="34"/>
      <c r="M35" s="33"/>
      <c r="N35" s="33"/>
      <c r="O35" s="32"/>
      <c r="P35" s="33"/>
      <c r="R35" s="6"/>
      <c r="S35" s="33"/>
      <c r="T35" s="32"/>
      <c r="U35" s="33"/>
      <c r="V35" s="33"/>
      <c r="W35" s="32"/>
      <c r="X35" s="32"/>
      <c r="Y35" s="32"/>
      <c r="Z35" s="32"/>
      <c r="AA35" s="32"/>
      <c r="AB35" s="32"/>
      <c r="AC35" s="32"/>
      <c r="AD35" s="32"/>
      <c r="AE35" s="32"/>
      <c r="AF35" s="37"/>
      <c r="AG35" s="38"/>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row>
    <row r="36" spans="1:57" s="4" customFormat="1" ht="20.100000000000001" customHeight="1" x14ac:dyDescent="0.25">
      <c r="A36" s="29">
        <v>8</v>
      </c>
      <c r="B36" s="107" t="str">
        <f>IF(('Contract Roll-up'!B36)="","",'Contract Roll-up'!B36)</f>
        <v/>
      </c>
      <c r="C36" s="109"/>
      <c r="D36" s="3"/>
      <c r="E36" s="3"/>
      <c r="F36" s="3"/>
      <c r="G36" s="49">
        <f t="shared" si="4"/>
        <v>0</v>
      </c>
      <c r="H36" s="31" t="str">
        <f t="shared" si="3"/>
        <v/>
      </c>
      <c r="I36" s="32"/>
      <c r="J36" s="33"/>
      <c r="K36" s="33"/>
      <c r="L36" s="34"/>
      <c r="M36" s="33"/>
      <c r="N36" s="33"/>
      <c r="O36" s="32"/>
      <c r="P36" s="33"/>
      <c r="R36" s="6"/>
      <c r="S36" s="33"/>
      <c r="T36" s="32"/>
      <c r="U36" s="33"/>
      <c r="V36" s="33"/>
      <c r="W36" s="32"/>
      <c r="X36" s="32"/>
      <c r="Y36" s="32"/>
      <c r="Z36" s="32"/>
      <c r="AA36" s="32"/>
      <c r="AB36" s="32"/>
      <c r="AC36" s="32"/>
      <c r="AD36" s="32"/>
      <c r="AE36" s="32"/>
      <c r="AF36" s="37"/>
      <c r="AG36" s="38"/>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row>
    <row r="37" spans="1:57" s="4" customFormat="1" ht="20.100000000000001" customHeight="1" x14ac:dyDescent="0.25">
      <c r="A37" s="29">
        <v>9</v>
      </c>
      <c r="B37" s="107" t="str">
        <f>IF(('Contract Roll-up'!B37)="","",'Contract Roll-up'!B37)</f>
        <v/>
      </c>
      <c r="C37" s="109"/>
      <c r="D37" s="3"/>
      <c r="E37" s="3"/>
      <c r="F37" s="3"/>
      <c r="G37" s="49">
        <f t="shared" si="4"/>
        <v>0</v>
      </c>
      <c r="H37" s="31" t="str">
        <f t="shared" si="3"/>
        <v/>
      </c>
      <c r="I37" s="32"/>
      <c r="J37" s="33"/>
      <c r="K37" s="33"/>
      <c r="L37" s="34"/>
      <c r="M37" s="33"/>
      <c r="N37" s="33"/>
      <c r="O37" s="32"/>
      <c r="P37" s="33"/>
      <c r="R37" s="6"/>
      <c r="S37" s="33"/>
      <c r="T37" s="32"/>
      <c r="U37" s="33"/>
      <c r="V37" s="33"/>
      <c r="W37" s="32"/>
      <c r="X37" s="32"/>
      <c r="Y37" s="32"/>
      <c r="Z37" s="32"/>
      <c r="AA37" s="32"/>
      <c r="AB37" s="32"/>
      <c r="AC37" s="32"/>
      <c r="AD37" s="32"/>
      <c r="AE37" s="32"/>
      <c r="AF37" s="37"/>
      <c r="AG37" s="38"/>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row>
    <row r="38" spans="1:57" s="4" customFormat="1" ht="20.100000000000001" customHeight="1" x14ac:dyDescent="0.25">
      <c r="A38" s="29">
        <v>10</v>
      </c>
      <c r="B38" s="107" t="str">
        <f>IF(('Contract Roll-up'!B38)="","",'Contract Roll-up'!B38)</f>
        <v/>
      </c>
      <c r="C38" s="109"/>
      <c r="D38" s="3"/>
      <c r="E38" s="3"/>
      <c r="F38" s="3"/>
      <c r="G38" s="49">
        <f t="shared" si="4"/>
        <v>0</v>
      </c>
      <c r="H38" s="31" t="str">
        <f t="shared" si="3"/>
        <v/>
      </c>
      <c r="I38" s="32"/>
      <c r="J38" s="33"/>
      <c r="K38" s="33"/>
      <c r="L38" s="34"/>
      <c r="M38" s="33"/>
      <c r="N38" s="33"/>
      <c r="O38" s="32"/>
      <c r="P38" s="33"/>
      <c r="R38" s="6"/>
      <c r="S38" s="33"/>
      <c r="T38" s="32"/>
      <c r="U38" s="33"/>
      <c r="V38" s="33"/>
      <c r="W38" s="32"/>
      <c r="X38" s="32"/>
      <c r="Y38" s="32"/>
      <c r="Z38" s="32"/>
      <c r="AA38" s="32"/>
      <c r="AB38" s="32"/>
      <c r="AC38" s="32"/>
      <c r="AD38" s="32"/>
      <c r="AE38" s="32"/>
      <c r="AF38" s="37"/>
      <c r="AG38" s="38"/>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row>
    <row r="39" spans="1:57" s="4" customFormat="1" ht="20.100000000000001" customHeight="1" x14ac:dyDescent="0.25">
      <c r="A39" s="29">
        <v>11</v>
      </c>
      <c r="B39" s="107" t="str">
        <f>IF(('Contract Roll-up'!B39)="","",'Contract Roll-up'!B39)</f>
        <v/>
      </c>
      <c r="C39" s="109"/>
      <c r="D39" s="3"/>
      <c r="E39" s="3"/>
      <c r="F39" s="3"/>
      <c r="G39" s="49">
        <f t="shared" si="4"/>
        <v>0</v>
      </c>
      <c r="H39" s="31" t="str">
        <f t="shared" si="3"/>
        <v/>
      </c>
      <c r="I39" s="32"/>
      <c r="J39" s="33"/>
      <c r="K39" s="33"/>
      <c r="L39" s="34"/>
      <c r="M39" s="33"/>
      <c r="N39" s="33"/>
      <c r="O39" s="32"/>
      <c r="P39" s="33"/>
      <c r="R39" s="6"/>
      <c r="S39" s="33"/>
      <c r="T39" s="32"/>
      <c r="U39" s="33"/>
      <c r="V39" s="33"/>
      <c r="W39" s="32"/>
      <c r="X39" s="32"/>
      <c r="Y39" s="32"/>
      <c r="Z39" s="32"/>
      <c r="AA39" s="32"/>
      <c r="AB39" s="32"/>
      <c r="AC39" s="32"/>
      <c r="AD39" s="32"/>
      <c r="AE39" s="32"/>
      <c r="AF39" s="37"/>
      <c r="AG39" s="38"/>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row>
    <row r="40" spans="1:57" s="4" customFormat="1" ht="20.100000000000001" customHeight="1" x14ac:dyDescent="0.25">
      <c r="A40" s="29">
        <v>12</v>
      </c>
      <c r="B40" s="107" t="str">
        <f>IF(('Contract Roll-up'!B40)="","",'Contract Roll-up'!B40)</f>
        <v/>
      </c>
      <c r="C40" s="109"/>
      <c r="D40" s="3"/>
      <c r="E40" s="3"/>
      <c r="F40" s="3"/>
      <c r="G40" s="49">
        <f t="shared" si="4"/>
        <v>0</v>
      </c>
      <c r="H40" s="31" t="str">
        <f t="shared" si="3"/>
        <v/>
      </c>
      <c r="I40" s="32"/>
      <c r="J40" s="33"/>
      <c r="K40" s="33"/>
      <c r="L40" s="34"/>
      <c r="M40" s="33"/>
      <c r="N40" s="33"/>
      <c r="O40" s="32"/>
      <c r="P40" s="33"/>
      <c r="R40" s="6"/>
      <c r="S40" s="33"/>
      <c r="T40" s="32"/>
      <c r="U40" s="33"/>
      <c r="V40" s="33"/>
      <c r="W40" s="32"/>
      <c r="X40" s="32"/>
      <c r="Y40" s="32"/>
      <c r="Z40" s="32"/>
      <c r="AA40" s="32"/>
      <c r="AB40" s="32"/>
      <c r="AC40" s="32"/>
      <c r="AD40" s="32"/>
      <c r="AE40" s="32"/>
      <c r="AF40" s="37"/>
      <c r="AG40" s="38"/>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row>
    <row r="41" spans="1:57" s="4" customFormat="1" ht="20.100000000000001" customHeight="1" x14ac:dyDescent="0.25">
      <c r="A41" s="29"/>
      <c r="B41" s="87" t="str">
        <f>'Contract Roll-up'!B41</f>
        <v>Subproviders Subtotal (non-DBE only)</v>
      </c>
      <c r="C41" s="88"/>
      <c r="D41" s="56">
        <f>SUM(D29:D40)</f>
        <v>0</v>
      </c>
      <c r="E41" s="56">
        <f t="shared" ref="E41:G41" si="5">SUM(E29:E40)</f>
        <v>0</v>
      </c>
      <c r="F41" s="56">
        <f t="shared" si="5"/>
        <v>0</v>
      </c>
      <c r="G41" s="56">
        <f t="shared" si="5"/>
        <v>0</v>
      </c>
      <c r="H41" s="31" t="str">
        <f t="shared" si="3"/>
        <v/>
      </c>
      <c r="I41" s="32"/>
      <c r="J41" s="33"/>
      <c r="K41" s="33"/>
      <c r="L41" s="34"/>
      <c r="M41" s="33"/>
      <c r="N41" s="33"/>
      <c r="O41" s="32"/>
      <c r="P41" s="33"/>
      <c r="R41" s="6"/>
      <c r="S41" s="33"/>
      <c r="T41" s="32"/>
      <c r="U41" s="33"/>
      <c r="V41" s="33"/>
      <c r="W41" s="32"/>
      <c r="X41" s="32"/>
      <c r="Y41" s="32"/>
      <c r="Z41" s="32"/>
      <c r="AA41" s="32"/>
      <c r="AB41" s="32"/>
      <c r="AC41" s="32"/>
      <c r="AD41" s="32"/>
      <c r="AE41" s="32"/>
      <c r="AF41" s="37"/>
      <c r="AG41" s="38"/>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row>
    <row r="42" spans="1:57" s="4" customFormat="1" ht="3.95" customHeight="1" x14ac:dyDescent="0.25">
      <c r="A42" s="41"/>
      <c r="B42" s="42"/>
      <c r="C42" s="42"/>
      <c r="D42" s="57"/>
      <c r="E42" s="57"/>
      <c r="F42" s="57"/>
      <c r="G42" s="57"/>
      <c r="H42" s="43"/>
      <c r="I42" s="32"/>
      <c r="J42" s="33"/>
      <c r="K42" s="33"/>
      <c r="L42" s="34"/>
      <c r="M42" s="33"/>
      <c r="N42" s="33"/>
      <c r="O42" s="32"/>
      <c r="P42" s="33"/>
      <c r="R42" s="6"/>
      <c r="S42" s="33"/>
      <c r="T42" s="32"/>
      <c r="U42" s="33"/>
      <c r="V42" s="33"/>
      <c r="W42" s="32"/>
      <c r="X42" s="32"/>
      <c r="Y42" s="32"/>
      <c r="Z42" s="32"/>
      <c r="AA42" s="32"/>
      <c r="AB42" s="32"/>
      <c r="AC42" s="32"/>
      <c r="AD42" s="32"/>
      <c r="AE42" s="32"/>
      <c r="AF42" s="37"/>
      <c r="AG42" s="38"/>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row>
    <row r="43" spans="1:57" s="4" customFormat="1" ht="20.100000000000001" customHeight="1" x14ac:dyDescent="0.25">
      <c r="A43" s="89" t="s">
        <v>59</v>
      </c>
      <c r="B43" s="90"/>
      <c r="C43" s="91"/>
      <c r="D43" s="30">
        <f>D26+D41</f>
        <v>0</v>
      </c>
      <c r="E43" s="30">
        <f t="shared" ref="E43:G43" si="6">E26+E41</f>
        <v>0</v>
      </c>
      <c r="F43" s="30">
        <f t="shared" si="6"/>
        <v>0</v>
      </c>
      <c r="G43" s="30">
        <f t="shared" si="6"/>
        <v>0</v>
      </c>
      <c r="H43" s="31" t="str">
        <f>IF(G43="","",IF(G43=0,"",G43/D43))</f>
        <v/>
      </c>
      <c r="I43" s="32"/>
      <c r="J43" s="33"/>
      <c r="K43" s="33"/>
      <c r="L43" s="34"/>
      <c r="M43" s="33"/>
      <c r="N43" s="33"/>
      <c r="O43" s="32"/>
      <c r="P43" s="33"/>
      <c r="R43" s="6"/>
      <c r="S43" s="33"/>
      <c r="T43" s="32"/>
      <c r="U43" s="33"/>
      <c r="V43" s="33"/>
      <c r="W43" s="32"/>
      <c r="X43" s="32"/>
      <c r="Y43" s="32"/>
      <c r="Z43" s="32"/>
      <c r="AA43" s="32"/>
      <c r="AB43" s="32"/>
      <c r="AC43" s="32"/>
      <c r="AD43" s="32"/>
      <c r="AE43" s="32"/>
      <c r="AF43" s="37"/>
      <c r="AG43" s="38"/>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row>
    <row r="44" spans="1:57" s="4" customFormat="1" ht="25.9" customHeight="1" x14ac:dyDescent="0.25">
      <c r="A44" s="44"/>
      <c r="B44" s="45"/>
      <c r="C44" s="45"/>
      <c r="D44" s="46"/>
      <c r="E44" s="47"/>
      <c r="F44" s="45"/>
      <c r="G44" s="45"/>
      <c r="H44" s="45"/>
      <c r="L44" s="6"/>
      <c r="N44" s="6"/>
      <c r="R44" s="6"/>
    </row>
    <row r="45" spans="1:57" s="4" customFormat="1" ht="24.6" customHeight="1" x14ac:dyDescent="0.25">
      <c r="A45" s="93" t="s">
        <v>40</v>
      </c>
      <c r="B45" s="93"/>
      <c r="C45" s="93"/>
      <c r="D45" s="93"/>
      <c r="E45" s="157"/>
      <c r="F45" s="157"/>
      <c r="G45" s="157"/>
      <c r="H45" s="157"/>
      <c r="L45" s="6"/>
      <c r="N45" s="6"/>
      <c r="R45" s="6"/>
    </row>
    <row r="46" spans="1:57" s="4" customFormat="1" ht="36.950000000000003" customHeight="1" x14ac:dyDescent="0.25">
      <c r="A46" s="48" t="s">
        <v>68</v>
      </c>
      <c r="B46" s="48" t="s">
        <v>7</v>
      </c>
      <c r="C46" s="120" t="s">
        <v>25</v>
      </c>
      <c r="D46" s="120"/>
      <c r="E46" s="58"/>
      <c r="F46" s="158"/>
      <c r="G46" s="158"/>
      <c r="H46" s="158"/>
      <c r="L46" s="6"/>
      <c r="N46" s="6"/>
      <c r="R46" s="6"/>
    </row>
    <row r="47" spans="1:57" s="4" customFormat="1" ht="20.100000000000001" customHeight="1" x14ac:dyDescent="0.25">
      <c r="A47" s="29">
        <v>1</v>
      </c>
      <c r="B47" s="2"/>
      <c r="C47" s="155"/>
      <c r="D47" s="155"/>
      <c r="E47" s="59"/>
      <c r="F47" s="156"/>
      <c r="G47" s="156"/>
      <c r="H47" s="156"/>
      <c r="L47" s="6"/>
      <c r="N47" s="6"/>
      <c r="R47" s="6"/>
    </row>
    <row r="48" spans="1:57" s="4" customFormat="1" ht="20.100000000000001" customHeight="1" x14ac:dyDescent="0.25">
      <c r="A48" s="29">
        <v>2</v>
      </c>
      <c r="B48" s="2"/>
      <c r="C48" s="155"/>
      <c r="D48" s="155"/>
      <c r="E48" s="59"/>
      <c r="F48" s="156"/>
      <c r="G48" s="156"/>
      <c r="H48" s="156"/>
      <c r="L48" s="6"/>
      <c r="N48" s="6"/>
      <c r="R48" s="6"/>
    </row>
    <row r="49" spans="1:18" s="4" customFormat="1" ht="20.100000000000001" customHeight="1" x14ac:dyDescent="0.25">
      <c r="A49" s="29">
        <v>3</v>
      </c>
      <c r="B49" s="2"/>
      <c r="C49" s="155"/>
      <c r="D49" s="155"/>
      <c r="E49" s="59"/>
      <c r="F49" s="156"/>
      <c r="G49" s="156"/>
      <c r="H49" s="156"/>
      <c r="L49" s="6"/>
      <c r="N49" s="6"/>
      <c r="R49" s="6"/>
    </row>
    <row r="50" spans="1:18" s="4" customFormat="1" ht="20.100000000000001" customHeight="1" x14ac:dyDescent="0.25">
      <c r="A50" s="29">
        <v>4</v>
      </c>
      <c r="B50" s="2"/>
      <c r="C50" s="155"/>
      <c r="D50" s="155"/>
      <c r="E50" s="59"/>
      <c r="F50" s="156"/>
      <c r="G50" s="156"/>
      <c r="H50" s="156"/>
      <c r="L50" s="6"/>
      <c r="N50" s="6"/>
      <c r="R50" s="6"/>
    </row>
    <row r="51" spans="1:18" s="4" customFormat="1" ht="20.100000000000001" customHeight="1" x14ac:dyDescent="0.25">
      <c r="A51" s="29">
        <v>5</v>
      </c>
      <c r="B51" s="2"/>
      <c r="C51" s="155"/>
      <c r="D51" s="155"/>
      <c r="E51" s="59"/>
      <c r="F51" s="156"/>
      <c r="G51" s="156"/>
      <c r="H51" s="156"/>
      <c r="L51" s="6"/>
      <c r="N51" s="6"/>
      <c r="R51" s="6"/>
    </row>
    <row r="52" spans="1:18" s="4" customFormat="1" ht="20.100000000000001" customHeight="1" x14ac:dyDescent="0.25">
      <c r="A52" s="29">
        <v>6</v>
      </c>
      <c r="B52" s="2"/>
      <c r="C52" s="155"/>
      <c r="D52" s="155"/>
      <c r="E52" s="59"/>
      <c r="F52" s="156"/>
      <c r="G52" s="156"/>
      <c r="H52" s="156"/>
      <c r="L52" s="6"/>
      <c r="N52" s="6"/>
      <c r="R52" s="6"/>
    </row>
    <row r="53" spans="1:18" s="4" customFormat="1" ht="20.100000000000001" customHeight="1" x14ac:dyDescent="0.25">
      <c r="A53" s="29">
        <v>7</v>
      </c>
      <c r="B53" s="2"/>
      <c r="C53" s="155"/>
      <c r="D53" s="155"/>
      <c r="E53" s="59"/>
      <c r="F53" s="156"/>
      <c r="G53" s="156"/>
      <c r="H53" s="156"/>
      <c r="L53" s="6"/>
      <c r="N53" s="6"/>
      <c r="R53" s="6"/>
    </row>
    <row r="54" spans="1:18" s="4" customFormat="1" ht="20.100000000000001" customHeight="1" x14ac:dyDescent="0.25">
      <c r="A54" s="29">
        <v>8</v>
      </c>
      <c r="B54" s="2"/>
      <c r="C54" s="155"/>
      <c r="D54" s="155"/>
      <c r="E54" s="59"/>
      <c r="F54" s="156"/>
      <c r="G54" s="156"/>
      <c r="H54" s="156"/>
      <c r="L54" s="6"/>
      <c r="N54" s="6"/>
      <c r="R54" s="6"/>
    </row>
    <row r="55" spans="1:18" s="4" customFormat="1" ht="20.100000000000001" customHeight="1" x14ac:dyDescent="0.25">
      <c r="A55" s="29">
        <v>9</v>
      </c>
      <c r="B55" s="2"/>
      <c r="C55" s="155"/>
      <c r="D55" s="155"/>
      <c r="E55" s="59"/>
      <c r="F55" s="156"/>
      <c r="G55" s="156"/>
      <c r="H55" s="156"/>
      <c r="L55" s="6"/>
      <c r="N55" s="6"/>
      <c r="R55" s="6"/>
    </row>
    <row r="56" spans="1:18" s="4" customFormat="1" ht="20.100000000000001" customHeight="1" x14ac:dyDescent="0.25">
      <c r="A56" s="29">
        <v>10</v>
      </c>
      <c r="B56" s="2"/>
      <c r="C56" s="155"/>
      <c r="D56" s="155"/>
      <c r="E56" s="59"/>
      <c r="F56" s="156"/>
      <c r="G56" s="156"/>
      <c r="H56" s="156"/>
      <c r="L56" s="6"/>
      <c r="N56" s="6"/>
      <c r="R56" s="6"/>
    </row>
    <row r="57" spans="1:18" s="4" customFormat="1" ht="20.100000000000001" customHeight="1" x14ac:dyDescent="0.25">
      <c r="A57" s="29">
        <v>11</v>
      </c>
      <c r="B57" s="2"/>
      <c r="C57" s="155"/>
      <c r="D57" s="155"/>
      <c r="E57" s="59"/>
      <c r="F57" s="156"/>
      <c r="G57" s="156"/>
      <c r="H57" s="156"/>
      <c r="L57" s="6"/>
      <c r="N57" s="6"/>
      <c r="R57" s="6"/>
    </row>
    <row r="58" spans="1:18" s="4" customFormat="1" ht="20.100000000000001" customHeight="1" x14ac:dyDescent="0.25">
      <c r="A58" s="29">
        <v>12</v>
      </c>
      <c r="B58" s="2"/>
      <c r="C58" s="155"/>
      <c r="D58" s="155"/>
      <c r="E58" s="59"/>
      <c r="F58" s="156"/>
      <c r="G58" s="156"/>
      <c r="H58" s="156"/>
      <c r="L58" s="6"/>
      <c r="N58" s="6"/>
      <c r="R58" s="6"/>
    </row>
    <row r="59" spans="1:18" s="4" customFormat="1" ht="20.100000000000001" customHeight="1" x14ac:dyDescent="0.25">
      <c r="A59" s="29">
        <v>13</v>
      </c>
      <c r="B59" s="2"/>
      <c r="C59" s="155"/>
      <c r="D59" s="155"/>
      <c r="E59" s="59"/>
      <c r="F59" s="156"/>
      <c r="G59" s="156"/>
      <c r="H59" s="156"/>
      <c r="L59" s="6"/>
      <c r="N59" s="6"/>
      <c r="R59" s="6"/>
    </row>
    <row r="60" spans="1:18" s="4" customFormat="1" ht="20.100000000000001" customHeight="1" x14ac:dyDescent="0.25">
      <c r="A60" s="29">
        <v>14</v>
      </c>
      <c r="B60" s="2"/>
      <c r="C60" s="155"/>
      <c r="D60" s="155"/>
      <c r="E60" s="59"/>
      <c r="F60" s="156"/>
      <c r="G60" s="156"/>
      <c r="H60" s="156"/>
      <c r="L60" s="6"/>
      <c r="N60" s="6"/>
      <c r="R60" s="6"/>
    </row>
    <row r="61" spans="1:18" s="4" customFormat="1" ht="20.100000000000001" customHeight="1" x14ac:dyDescent="0.25">
      <c r="A61" s="29">
        <v>15</v>
      </c>
      <c r="B61" s="2"/>
      <c r="C61" s="155"/>
      <c r="D61" s="155"/>
      <c r="E61" s="59"/>
      <c r="F61" s="156"/>
      <c r="G61" s="156"/>
      <c r="H61" s="156"/>
      <c r="L61" s="6"/>
      <c r="N61" s="6"/>
      <c r="R61" s="6"/>
    </row>
    <row r="62" spans="1:18" s="4" customFormat="1" ht="20.100000000000001" customHeight="1" x14ac:dyDescent="0.25">
      <c r="A62" s="29">
        <v>16</v>
      </c>
      <c r="B62" s="2"/>
      <c r="C62" s="155"/>
      <c r="D62" s="155"/>
      <c r="E62" s="59"/>
      <c r="F62" s="156"/>
      <c r="G62" s="156"/>
      <c r="H62" s="156"/>
      <c r="L62" s="6"/>
      <c r="N62" s="6"/>
      <c r="R62" s="6"/>
    </row>
    <row r="63" spans="1:18" s="4" customFormat="1" ht="20.100000000000001" customHeight="1" x14ac:dyDescent="0.25">
      <c r="A63" s="29">
        <v>17</v>
      </c>
      <c r="B63" s="2"/>
      <c r="C63" s="155"/>
      <c r="D63" s="155"/>
      <c r="E63" s="59"/>
      <c r="F63" s="156"/>
      <c r="G63" s="156"/>
      <c r="H63" s="156"/>
      <c r="L63" s="6"/>
      <c r="N63" s="6"/>
      <c r="R63" s="6"/>
    </row>
    <row r="64" spans="1:18" s="4" customFormat="1" ht="20.100000000000001" customHeight="1" x14ac:dyDescent="0.25">
      <c r="A64" s="29">
        <v>18</v>
      </c>
      <c r="B64" s="2"/>
      <c r="C64" s="155"/>
      <c r="D64" s="155"/>
      <c r="E64" s="59"/>
      <c r="F64" s="156"/>
      <c r="G64" s="156"/>
      <c r="H64" s="156"/>
      <c r="L64" s="6"/>
      <c r="N64" s="6"/>
      <c r="R64" s="6"/>
    </row>
    <row r="65" spans="1:18" s="4" customFormat="1" ht="20.100000000000001" customHeight="1" x14ac:dyDescent="0.25">
      <c r="A65" s="29">
        <v>19</v>
      </c>
      <c r="B65" s="2"/>
      <c r="C65" s="155"/>
      <c r="D65" s="155"/>
      <c r="E65" s="59"/>
      <c r="F65" s="156"/>
      <c r="G65" s="156"/>
      <c r="H65" s="156"/>
      <c r="L65" s="6"/>
      <c r="N65" s="6"/>
      <c r="R65" s="6"/>
    </row>
    <row r="66" spans="1:18" s="4" customFormat="1" ht="20.100000000000001" customHeight="1" x14ac:dyDescent="0.25">
      <c r="A66" s="29">
        <v>20</v>
      </c>
      <c r="B66" s="2"/>
      <c r="C66" s="155"/>
      <c r="D66" s="155"/>
      <c r="E66" s="59"/>
      <c r="F66" s="160"/>
      <c r="G66" s="160"/>
      <c r="H66" s="160"/>
      <c r="L66" s="6"/>
      <c r="N66" s="6"/>
      <c r="R66" s="6"/>
    </row>
    <row r="67" spans="1:18" s="4" customFormat="1" ht="3.95" customHeight="1" x14ac:dyDescent="0.25">
      <c r="A67" s="161"/>
      <c r="B67" s="162"/>
      <c r="C67" s="162"/>
      <c r="D67" s="163"/>
      <c r="E67" s="60"/>
      <c r="F67" s="60"/>
      <c r="G67" s="60"/>
      <c r="H67" s="61"/>
      <c r="L67" s="6"/>
      <c r="N67" s="6"/>
      <c r="R67" s="6"/>
    </row>
    <row r="68" spans="1:18" s="4" customFormat="1" ht="20.100000000000001" customHeight="1" x14ac:dyDescent="0.25">
      <c r="A68" s="52" t="s">
        <v>28</v>
      </c>
      <c r="B68" s="53">
        <f>SUM(B47:B66)</f>
        <v>0</v>
      </c>
      <c r="C68" s="159"/>
      <c r="D68" s="159"/>
      <c r="E68" s="62"/>
      <c r="L68" s="6"/>
      <c r="N68" s="6"/>
      <c r="R68" s="6"/>
    </row>
    <row r="69" spans="1:18" s="4" customFormat="1" ht="20.100000000000001" customHeight="1" x14ac:dyDescent="0.25">
      <c r="A69" s="44"/>
      <c r="B69" s="44"/>
      <c r="C69" s="44"/>
      <c r="D69" s="44"/>
      <c r="E69" s="44"/>
      <c r="F69" s="44"/>
      <c r="G69" s="44"/>
      <c r="H69" s="44"/>
      <c r="L69" s="6"/>
      <c r="N69" s="6"/>
      <c r="R69" s="6"/>
    </row>
    <row r="70" spans="1:18" s="4" customFormat="1" ht="15" x14ac:dyDescent="0.25">
      <c r="A70" s="54"/>
      <c r="L70" s="6"/>
      <c r="N70" s="6"/>
      <c r="R70" s="6"/>
    </row>
    <row r="71" spans="1:18" s="4" customFormat="1" ht="15.75" x14ac:dyDescent="0.25">
      <c r="A71" s="23"/>
      <c r="H71" s="50"/>
      <c r="L71" s="6"/>
      <c r="N71" s="6"/>
      <c r="R71" s="6"/>
    </row>
    <row r="72" spans="1:18" s="4" customFormat="1" ht="15.75" x14ac:dyDescent="0.25">
      <c r="A72" s="55"/>
      <c r="H72" s="51"/>
      <c r="L72" s="6"/>
      <c r="N72" s="6"/>
      <c r="R72" s="6"/>
    </row>
    <row r="73" spans="1:18" s="4" customFormat="1" ht="15" x14ac:dyDescent="0.25">
      <c r="L73" s="6"/>
      <c r="N73" s="6"/>
      <c r="R73" s="6"/>
    </row>
    <row r="74" spans="1:18" s="4" customFormat="1" ht="15" x14ac:dyDescent="0.25">
      <c r="L74" s="6"/>
      <c r="N74" s="6"/>
      <c r="R74" s="6"/>
    </row>
    <row r="75" spans="1:18" s="4" customFormat="1" ht="15" x14ac:dyDescent="0.25">
      <c r="L75" s="6"/>
      <c r="N75" s="6"/>
      <c r="R75" s="6"/>
    </row>
    <row r="76" spans="1:18" s="4" customFormat="1" ht="15" x14ac:dyDescent="0.25">
      <c r="L76" s="6"/>
      <c r="N76" s="6"/>
      <c r="R76" s="6"/>
    </row>
    <row r="77" spans="1:18" s="4" customFormat="1" ht="15" x14ac:dyDescent="0.25">
      <c r="L77" s="6"/>
      <c r="N77" s="6"/>
      <c r="R77" s="6"/>
    </row>
    <row r="78" spans="1:18" s="4" customFormat="1" ht="15" x14ac:dyDescent="0.25">
      <c r="L78" s="6"/>
      <c r="N78" s="6"/>
      <c r="R78" s="6"/>
    </row>
    <row r="79" spans="1:18" s="4" customFormat="1" ht="15" x14ac:dyDescent="0.25">
      <c r="L79" s="6"/>
      <c r="N79" s="6"/>
      <c r="R79" s="6"/>
    </row>
    <row r="80" spans="1:18" s="4" customFormat="1" ht="15" x14ac:dyDescent="0.25">
      <c r="L80" s="6"/>
      <c r="N80" s="6"/>
      <c r="R80" s="6"/>
    </row>
    <row r="81" spans="12:18" s="4" customFormat="1" ht="15" x14ac:dyDescent="0.25">
      <c r="L81" s="6"/>
      <c r="N81" s="6"/>
      <c r="R81" s="6"/>
    </row>
    <row r="82" spans="12:18" s="4" customFormat="1" ht="15" x14ac:dyDescent="0.25">
      <c r="L82" s="6"/>
      <c r="N82" s="6"/>
      <c r="R82" s="6"/>
    </row>
    <row r="83" spans="12:18" s="4" customFormat="1" ht="15" x14ac:dyDescent="0.25">
      <c r="L83" s="6"/>
      <c r="N83" s="6"/>
      <c r="R83" s="6"/>
    </row>
    <row r="84" spans="12:18" s="4" customFormat="1" ht="15" x14ac:dyDescent="0.25">
      <c r="L84" s="6"/>
      <c r="N84" s="6"/>
      <c r="R84" s="6"/>
    </row>
    <row r="85" spans="12:18" s="4" customFormat="1" ht="15" x14ac:dyDescent="0.25">
      <c r="L85" s="6"/>
      <c r="N85" s="6"/>
      <c r="R85" s="6"/>
    </row>
    <row r="86" spans="12:18" s="4" customFormat="1" ht="15" x14ac:dyDescent="0.25">
      <c r="L86" s="6"/>
      <c r="N86" s="6"/>
      <c r="R86" s="6"/>
    </row>
    <row r="87" spans="12:18" s="4" customFormat="1" ht="15" x14ac:dyDescent="0.25">
      <c r="L87" s="6"/>
      <c r="N87" s="6"/>
      <c r="R87" s="6"/>
    </row>
    <row r="88" spans="12:18" s="4" customFormat="1" ht="15" x14ac:dyDescent="0.25">
      <c r="L88" s="6"/>
      <c r="N88" s="6"/>
      <c r="R88" s="6"/>
    </row>
    <row r="89" spans="12:18" s="4" customFormat="1" ht="15" x14ac:dyDescent="0.25">
      <c r="L89" s="6"/>
      <c r="N89" s="6"/>
      <c r="R89" s="6"/>
    </row>
    <row r="90" spans="12:18" s="4" customFormat="1" ht="15" x14ac:dyDescent="0.25">
      <c r="L90" s="6"/>
      <c r="N90" s="6"/>
      <c r="R90" s="6"/>
    </row>
    <row r="91" spans="12:18" s="4" customFormat="1" ht="15" x14ac:dyDescent="0.25">
      <c r="L91" s="6"/>
      <c r="N91" s="6"/>
      <c r="R91" s="6"/>
    </row>
    <row r="92" spans="12:18" s="4" customFormat="1" ht="15" x14ac:dyDescent="0.25">
      <c r="L92" s="6"/>
      <c r="N92" s="6"/>
      <c r="R92" s="6"/>
    </row>
    <row r="93" spans="12:18" s="4" customFormat="1" ht="15" x14ac:dyDescent="0.25">
      <c r="L93" s="6"/>
      <c r="N93" s="6"/>
      <c r="R93" s="6"/>
    </row>
    <row r="94" spans="12:18" s="4" customFormat="1" ht="15" x14ac:dyDescent="0.25">
      <c r="L94" s="6"/>
      <c r="N94" s="6"/>
      <c r="R94" s="6"/>
    </row>
    <row r="95" spans="12:18" s="4" customFormat="1" ht="15" x14ac:dyDescent="0.25">
      <c r="L95" s="6"/>
      <c r="N95" s="6"/>
      <c r="R95" s="6"/>
    </row>
    <row r="96" spans="12:18" s="4" customFormat="1" ht="15" x14ac:dyDescent="0.25">
      <c r="L96" s="6"/>
      <c r="N96" s="6"/>
      <c r="R96" s="6"/>
    </row>
    <row r="97" spans="12:18" s="4" customFormat="1" ht="15" x14ac:dyDescent="0.25">
      <c r="L97" s="6"/>
      <c r="N97" s="6"/>
      <c r="R97" s="6"/>
    </row>
    <row r="98" spans="12:18" s="4" customFormat="1" ht="15" x14ac:dyDescent="0.25">
      <c r="L98" s="6"/>
      <c r="N98" s="6"/>
      <c r="R98" s="6"/>
    </row>
    <row r="99" spans="12:18" s="4" customFormat="1" ht="15" x14ac:dyDescent="0.25">
      <c r="L99" s="6"/>
      <c r="N99" s="6"/>
      <c r="R99" s="6"/>
    </row>
    <row r="100" spans="12:18" s="4" customFormat="1" ht="15" x14ac:dyDescent="0.25">
      <c r="L100" s="6"/>
      <c r="N100" s="6"/>
      <c r="R100" s="6"/>
    </row>
    <row r="101" spans="12:18" s="4" customFormat="1" ht="15" x14ac:dyDescent="0.25">
      <c r="L101" s="6"/>
      <c r="N101" s="6"/>
      <c r="R101" s="6"/>
    </row>
    <row r="102" spans="12:18" s="4" customFormat="1" ht="15" x14ac:dyDescent="0.25">
      <c r="L102" s="6"/>
      <c r="N102" s="6"/>
      <c r="R102" s="6"/>
    </row>
    <row r="103" spans="12:18" s="4" customFormat="1" ht="15" x14ac:dyDescent="0.25">
      <c r="L103" s="6"/>
      <c r="N103" s="6"/>
      <c r="R103" s="6"/>
    </row>
    <row r="104" spans="12:18" s="4" customFormat="1" ht="15" x14ac:dyDescent="0.25">
      <c r="L104" s="6"/>
      <c r="N104" s="6"/>
      <c r="R104" s="6"/>
    </row>
    <row r="105" spans="12:18" s="4" customFormat="1" ht="15" x14ac:dyDescent="0.25"/>
    <row r="106" spans="12:18" s="4" customFormat="1" ht="15" x14ac:dyDescent="0.25"/>
    <row r="107" spans="12:18" s="4" customFormat="1" ht="15" x14ac:dyDescent="0.25"/>
  </sheetData>
  <sheetProtection algorithmName="SHA-512" hashValue="GpgPi5hysWdG10b14xXTJbk/VnPpXHnPKvTA2Fx2D4HySiYp1b8uYiqNFc7la8yeytYhHLtgeogXyFYRu+fFDQ==" saltValue="6dFOxgy90BGmtIN2bb8OTg==" spinCount="100000" sheet="1" formatColumns="0" formatRows="0" selectLockedCells="1" autoFilter="0"/>
  <mergeCells count="101">
    <mergeCell ref="C65:D65"/>
    <mergeCell ref="F65:H65"/>
    <mergeCell ref="C66:D66"/>
    <mergeCell ref="F66:H66"/>
    <mergeCell ref="A67:D67"/>
    <mergeCell ref="C68:D68"/>
    <mergeCell ref="C62:D62"/>
    <mergeCell ref="F62:H62"/>
    <mergeCell ref="C63:D63"/>
    <mergeCell ref="F63:H63"/>
    <mergeCell ref="C64:D64"/>
    <mergeCell ref="F64:H64"/>
    <mergeCell ref="C59:D59"/>
    <mergeCell ref="F59:H59"/>
    <mergeCell ref="C60:D60"/>
    <mergeCell ref="F60:H60"/>
    <mergeCell ref="C61:D61"/>
    <mergeCell ref="F61:H61"/>
    <mergeCell ref="C56:D56"/>
    <mergeCell ref="F56:H56"/>
    <mergeCell ref="C57:D57"/>
    <mergeCell ref="F57:H57"/>
    <mergeCell ref="C58:D58"/>
    <mergeCell ref="F58:H58"/>
    <mergeCell ref="C53:D53"/>
    <mergeCell ref="F53:H53"/>
    <mergeCell ref="C54:D54"/>
    <mergeCell ref="F54:H54"/>
    <mergeCell ref="C55:D55"/>
    <mergeCell ref="F55:H55"/>
    <mergeCell ref="C50:D50"/>
    <mergeCell ref="F50:H50"/>
    <mergeCell ref="C51:D51"/>
    <mergeCell ref="F51:H51"/>
    <mergeCell ref="C52:D52"/>
    <mergeCell ref="F52:H52"/>
    <mergeCell ref="C47:D47"/>
    <mergeCell ref="F47:H47"/>
    <mergeCell ref="C48:D48"/>
    <mergeCell ref="F48:H48"/>
    <mergeCell ref="C49:D49"/>
    <mergeCell ref="F49:H49"/>
    <mergeCell ref="B41:C41"/>
    <mergeCell ref="A43:C43"/>
    <mergeCell ref="A45:D45"/>
    <mergeCell ref="E45:H45"/>
    <mergeCell ref="C46:D46"/>
    <mergeCell ref="F46:H46"/>
    <mergeCell ref="B35:C35"/>
    <mergeCell ref="B36:C36"/>
    <mergeCell ref="B37:C37"/>
    <mergeCell ref="B38:C38"/>
    <mergeCell ref="B39:C39"/>
    <mergeCell ref="B40:C40"/>
    <mergeCell ref="B29:C29"/>
    <mergeCell ref="B30:C30"/>
    <mergeCell ref="B31:C31"/>
    <mergeCell ref="B32:C32"/>
    <mergeCell ref="B33:C33"/>
    <mergeCell ref="B34:C34"/>
    <mergeCell ref="B23:C23"/>
    <mergeCell ref="B24:C24"/>
    <mergeCell ref="B25:C25"/>
    <mergeCell ref="B26:C26"/>
    <mergeCell ref="A27:H27"/>
    <mergeCell ref="B28:C28"/>
    <mergeCell ref="B17:C17"/>
    <mergeCell ref="B18:C18"/>
    <mergeCell ref="B19:C19"/>
    <mergeCell ref="B20:C20"/>
    <mergeCell ref="B21:C21"/>
    <mergeCell ref="B22:C22"/>
    <mergeCell ref="B15:C15"/>
    <mergeCell ref="B16:C16"/>
    <mergeCell ref="C9:D9"/>
    <mergeCell ref="A10:B10"/>
    <mergeCell ref="C10:D10"/>
    <mergeCell ref="F10:H10"/>
    <mergeCell ref="A11:B11"/>
    <mergeCell ref="C11:D11"/>
    <mergeCell ref="F11:H11"/>
    <mergeCell ref="A8:B8"/>
    <mergeCell ref="C8:D8"/>
    <mergeCell ref="E8:E9"/>
    <mergeCell ref="F8:H9"/>
    <mergeCell ref="A9:B9"/>
    <mergeCell ref="A12:H12"/>
    <mergeCell ref="AF12:AG12"/>
    <mergeCell ref="B13:C13"/>
    <mergeCell ref="B14:C14"/>
    <mergeCell ref="F1:H1"/>
    <mergeCell ref="F2:H2"/>
    <mergeCell ref="F3:H3"/>
    <mergeCell ref="F4:H4"/>
    <mergeCell ref="C5:F5"/>
    <mergeCell ref="G5:H5"/>
    <mergeCell ref="A6:D6"/>
    <mergeCell ref="E6:H6"/>
    <mergeCell ref="A7:B7"/>
    <mergeCell ref="C7:D7"/>
    <mergeCell ref="E7:H7"/>
  </mergeCells>
  <conditionalFormatting sqref="A10:A11 B47:C47 B48:B66">
    <cfRule type="cellIs" priority="22" stopIfTrue="1" operator="notEqual">
      <formula>0</formula>
    </cfRule>
  </conditionalFormatting>
  <conditionalFormatting sqref="A10:A11 B47:C47 B48:B66">
    <cfRule type="cellIs" dxfId="90" priority="21" stopIfTrue="1" operator="equal">
      <formula>0</formula>
    </cfRule>
  </conditionalFormatting>
  <conditionalFormatting sqref="A10:A11">
    <cfRule type="cellIs" dxfId="89" priority="20" operator="equal">
      <formula>#REF!</formula>
    </cfRule>
  </conditionalFormatting>
  <conditionalFormatting sqref="G5">
    <cfRule type="cellIs" dxfId="88" priority="19" stopIfTrue="1" operator="equal">
      <formula>0</formula>
    </cfRule>
  </conditionalFormatting>
  <conditionalFormatting sqref="C7">
    <cfRule type="cellIs" dxfId="87" priority="16" stopIfTrue="1" operator="equal">
      <formula>0</formula>
    </cfRule>
  </conditionalFormatting>
  <conditionalFormatting sqref="C8:C9">
    <cfRule type="cellIs" dxfId="86" priority="15" stopIfTrue="1" operator="equal">
      <formula>0</formula>
    </cfRule>
  </conditionalFormatting>
  <conditionalFormatting sqref="C48:C66">
    <cfRule type="cellIs" priority="18" stopIfTrue="1" operator="notEqual">
      <formula>0</formula>
    </cfRule>
  </conditionalFormatting>
  <conditionalFormatting sqref="C48:C66">
    <cfRule type="cellIs" dxfId="85" priority="17" stopIfTrue="1" operator="equal">
      <formula>0</formula>
    </cfRule>
  </conditionalFormatting>
  <conditionalFormatting sqref="D14">
    <cfRule type="cellIs" priority="14" stopIfTrue="1" operator="notEqual">
      <formula>0</formula>
    </cfRule>
  </conditionalFormatting>
  <conditionalFormatting sqref="D14">
    <cfRule type="cellIs" dxfId="84" priority="13" stopIfTrue="1" operator="equal">
      <formula>0</formula>
    </cfRule>
  </conditionalFormatting>
  <conditionalFormatting sqref="D15:F25">
    <cfRule type="cellIs" priority="12" stopIfTrue="1" operator="notEqual">
      <formula>0</formula>
    </cfRule>
  </conditionalFormatting>
  <conditionalFormatting sqref="D15:F25">
    <cfRule type="cellIs" dxfId="83" priority="11" stopIfTrue="1" operator="equal">
      <formula>0</formula>
    </cfRule>
  </conditionalFormatting>
  <conditionalFormatting sqref="E14:F14">
    <cfRule type="cellIs" priority="10" stopIfTrue="1" operator="notEqual">
      <formula>0</formula>
    </cfRule>
  </conditionalFormatting>
  <conditionalFormatting sqref="E14:F14">
    <cfRule type="cellIs" dxfId="82" priority="9" stopIfTrue="1" operator="equal">
      <formula>0</formula>
    </cfRule>
  </conditionalFormatting>
  <conditionalFormatting sqref="D29">
    <cfRule type="cellIs" priority="8" stopIfTrue="1" operator="notEqual">
      <formula>0</formula>
    </cfRule>
  </conditionalFormatting>
  <conditionalFormatting sqref="D29">
    <cfRule type="cellIs" dxfId="81" priority="7" stopIfTrue="1" operator="equal">
      <formula>0</formula>
    </cfRule>
  </conditionalFormatting>
  <conditionalFormatting sqref="D30:F40">
    <cfRule type="cellIs" priority="6" stopIfTrue="1" operator="notEqual">
      <formula>0</formula>
    </cfRule>
  </conditionalFormatting>
  <conditionalFormatting sqref="D30:F40">
    <cfRule type="cellIs" dxfId="80" priority="5" stopIfTrue="1" operator="equal">
      <formula>""</formula>
    </cfRule>
  </conditionalFormatting>
  <conditionalFormatting sqref="E29:F29">
    <cfRule type="cellIs" priority="4" stopIfTrue="1" operator="notEqual">
      <formula>0</formula>
    </cfRule>
  </conditionalFormatting>
  <conditionalFormatting sqref="E29:F29">
    <cfRule type="cellIs" dxfId="79" priority="3" stopIfTrue="1" operator="equal">
      <formula>0</formula>
    </cfRule>
  </conditionalFormatting>
  <conditionalFormatting sqref="F4">
    <cfRule type="cellIs" dxfId="78" priority="1" stopIfTrue="1" operator="equal">
      <formula>0</formula>
    </cfRule>
  </conditionalFormatting>
  <hyperlinks>
    <hyperlink ref="AF4" location="Instructions!A8" display="Instructions" xr:uid="{CCFE4A3E-FFD9-4A71-B039-06D0AFDF23A7}"/>
  </hyperlinks>
  <printOptions horizontalCentered="1"/>
  <pageMargins left="0.25" right="0.25" top="0.75" bottom="0.75" header="0.3" footer="0.3"/>
  <pageSetup scale="18"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BA40F-5853-486B-B11F-85510651B9C7}">
  <sheetPr>
    <tabColor theme="8" tint="0.59999389629810485"/>
    <pageSetUpPr fitToPage="1"/>
  </sheetPr>
  <dimension ref="A1:BE107"/>
  <sheetViews>
    <sheetView showGridLines="0" zoomScale="75" zoomScaleNormal="75" zoomScaleSheetLayoutView="70" workbookViewId="0">
      <selection activeCell="F4" sqref="F4:H4"/>
    </sheetView>
  </sheetViews>
  <sheetFormatPr defaultColWidth="9.140625" defaultRowHeight="14.25" x14ac:dyDescent="0.25"/>
  <cols>
    <col min="1" max="1" width="14.7109375" style="14" customWidth="1"/>
    <col min="2" max="2" width="19.7109375" style="14" customWidth="1"/>
    <col min="3" max="3" width="29.7109375" style="14" customWidth="1"/>
    <col min="4" max="4" width="23.7109375" style="14" customWidth="1"/>
    <col min="5" max="5" width="25.5703125" style="14" customWidth="1"/>
    <col min="6" max="6" width="23.85546875" style="14" customWidth="1"/>
    <col min="7" max="7" width="23.7109375" style="14" customWidth="1"/>
    <col min="8" max="8" width="18.85546875" style="14" customWidth="1"/>
    <col min="9" max="9" width="9.140625" style="14" customWidth="1"/>
    <col min="10" max="10" width="17.7109375" style="14" customWidth="1"/>
    <col min="11" max="11" width="33.28515625" style="14" customWidth="1"/>
    <col min="12" max="12" width="15.85546875" style="14" customWidth="1"/>
    <col min="13" max="13" width="15.7109375" style="14" customWidth="1"/>
    <col min="14" max="14" width="15.85546875" style="14" customWidth="1"/>
    <col min="15" max="15" width="10.7109375" style="14" customWidth="1"/>
    <col min="16" max="16" width="15.85546875" style="14" customWidth="1"/>
    <col min="17" max="17" width="30.28515625" style="14" customWidth="1"/>
    <col min="18" max="18" width="13.5703125" style="14" customWidth="1"/>
    <col min="19" max="19" width="10.7109375" style="14" customWidth="1"/>
    <col min="20" max="20" width="10.5703125" style="14" customWidth="1"/>
    <col min="21" max="22" width="10.7109375" style="14" customWidth="1"/>
    <col min="23" max="23" width="19.28515625" style="14" customWidth="1"/>
    <col min="24" max="24" width="10.7109375" style="14" customWidth="1"/>
    <col min="25" max="31" width="9.140625" style="14" customWidth="1"/>
    <col min="32" max="32" width="20.42578125" style="14" bestFit="1" customWidth="1"/>
    <col min="33" max="33" width="21.28515625" style="14" customWidth="1"/>
    <col min="34" max="16384" width="9.140625" style="14"/>
  </cols>
  <sheetData>
    <row r="1" spans="1:57" ht="27" customHeight="1" x14ac:dyDescent="0.25">
      <c r="E1" s="5" t="s">
        <v>9</v>
      </c>
      <c r="F1" s="164" t="str">
        <f>IF(('Contract Roll-up'!F1)="","",'Contract Roll-up'!F1)</f>
        <v/>
      </c>
      <c r="G1" s="165"/>
      <c r="H1" s="166"/>
    </row>
    <row r="2" spans="1:57" ht="27" customHeight="1" x14ac:dyDescent="0.25">
      <c r="E2" s="5" t="s">
        <v>10</v>
      </c>
      <c r="F2" s="164" t="str">
        <f>IF(('Contract Roll-up'!F2)="","",'Contract Roll-up'!F2)</f>
        <v/>
      </c>
      <c r="G2" s="165"/>
      <c r="H2" s="166"/>
    </row>
    <row r="3" spans="1:57" ht="27" customHeight="1" x14ac:dyDescent="0.25">
      <c r="E3" s="5" t="s">
        <v>11</v>
      </c>
      <c r="F3" s="164" t="str">
        <f>IF(('Contract Roll-up'!F3)="","",'Contract Roll-up'!F3)</f>
        <v/>
      </c>
      <c r="G3" s="165"/>
      <c r="H3" s="166"/>
      <c r="J3" s="9"/>
      <c r="K3" s="10" t="s">
        <v>41</v>
      </c>
    </row>
    <row r="4" spans="1:57" s="4" customFormat="1" ht="27" customHeight="1" x14ac:dyDescent="0.25">
      <c r="C4" s="11" t="s">
        <v>8</v>
      </c>
      <c r="D4" s="72" t="str">
        <f>IF(('Contract Roll-up'!D4)="","",'Contract Roll-up'!D4)</f>
        <v/>
      </c>
      <c r="E4" s="5" t="s">
        <v>52</v>
      </c>
      <c r="F4" s="102"/>
      <c r="G4" s="103"/>
      <c r="H4" s="104"/>
      <c r="L4" s="6"/>
      <c r="N4" s="6"/>
      <c r="R4" s="6"/>
      <c r="AA4" s="4">
        <v>4</v>
      </c>
      <c r="AF4" s="12" t="s">
        <v>0</v>
      </c>
      <c r="AG4" s="8" t="s">
        <v>1</v>
      </c>
    </row>
    <row r="5" spans="1:57" s="4" customFormat="1" ht="27" customHeight="1" x14ac:dyDescent="0.25">
      <c r="A5" s="13"/>
      <c r="C5" s="135" t="s">
        <v>29</v>
      </c>
      <c r="D5" s="136"/>
      <c r="E5" s="136"/>
      <c r="F5" s="136"/>
      <c r="G5" s="150"/>
      <c r="H5" s="150"/>
      <c r="L5" s="6"/>
      <c r="N5" s="6"/>
      <c r="R5" s="6"/>
      <c r="AA5" s="4">
        <v>5</v>
      </c>
    </row>
    <row r="6" spans="1:57" ht="21.95" customHeight="1" x14ac:dyDescent="0.25">
      <c r="A6" s="132" t="s">
        <v>30</v>
      </c>
      <c r="B6" s="133"/>
      <c r="C6" s="133"/>
      <c r="D6" s="134"/>
      <c r="E6" s="129" t="str">
        <f>IF('Contract Roll-up'!D3="HUB","Work Authorization HUB Status","Work Authorization DBE Status")</f>
        <v>Work Authorization DBE Status</v>
      </c>
      <c r="F6" s="130"/>
      <c r="G6" s="130"/>
      <c r="H6" s="131"/>
      <c r="J6" s="4"/>
      <c r="K6" s="15"/>
      <c r="L6" s="15"/>
      <c r="M6" s="15"/>
      <c r="N6" s="15"/>
      <c r="O6" s="15"/>
      <c r="P6" s="15"/>
      <c r="Q6" s="15"/>
      <c r="R6" s="15"/>
      <c r="S6" s="15"/>
      <c r="T6" s="15"/>
      <c r="U6" s="15"/>
      <c r="V6" s="15"/>
    </row>
    <row r="7" spans="1:57" s="4" customFormat="1" ht="19.5" customHeight="1" x14ac:dyDescent="0.25">
      <c r="A7" s="114" t="s">
        <v>31</v>
      </c>
      <c r="B7" s="115"/>
      <c r="C7" s="151">
        <v>15</v>
      </c>
      <c r="D7" s="152"/>
      <c r="E7" s="126" t="s">
        <v>35</v>
      </c>
      <c r="F7" s="127"/>
      <c r="G7" s="127"/>
      <c r="H7" s="128"/>
      <c r="L7" s="6"/>
      <c r="N7" s="6"/>
      <c r="R7" s="6"/>
      <c r="AA7" s="4" t="s">
        <v>2</v>
      </c>
    </row>
    <row r="8" spans="1:57" s="4" customFormat="1" ht="20.25" customHeight="1" x14ac:dyDescent="0.25">
      <c r="A8" s="110" t="s">
        <v>32</v>
      </c>
      <c r="B8" s="111"/>
      <c r="C8" s="99"/>
      <c r="D8" s="101"/>
      <c r="E8" s="167" t="str">
        <f>IF('Contract Roll-up'!D3="HUB","Total HUB Amount 
       Committed","Total DBE Amount 
       Committed")</f>
        <v>Total DBE Amount 
       Committed</v>
      </c>
      <c r="F8" s="169" t="str">
        <f>IF(D26=0,"",D26)</f>
        <v/>
      </c>
      <c r="G8" s="170"/>
      <c r="H8" s="171"/>
      <c r="L8" s="6"/>
      <c r="N8" s="6"/>
      <c r="R8" s="6"/>
      <c r="AA8" s="4" t="s">
        <v>3</v>
      </c>
    </row>
    <row r="9" spans="1:57" s="4" customFormat="1" ht="20.100000000000001" customHeight="1" x14ac:dyDescent="0.25">
      <c r="A9" s="110" t="s">
        <v>33</v>
      </c>
      <c r="B9" s="111"/>
      <c r="C9" s="116"/>
      <c r="D9" s="117"/>
      <c r="E9" s="168"/>
      <c r="F9" s="172"/>
      <c r="G9" s="173"/>
      <c r="H9" s="174"/>
      <c r="L9" s="6"/>
      <c r="N9" s="6"/>
      <c r="R9" s="6"/>
      <c r="AA9" s="4" t="s">
        <v>4</v>
      </c>
    </row>
    <row r="10" spans="1:57" s="4" customFormat="1" ht="30" customHeight="1" x14ac:dyDescent="0.25">
      <c r="A10" s="125" t="s">
        <v>34</v>
      </c>
      <c r="B10" s="125"/>
      <c r="C10" s="97">
        <f>B68</f>
        <v>0</v>
      </c>
      <c r="D10" s="98"/>
      <c r="E10" s="16" t="str">
        <f>IF('Contract Roll-up'!D3="HUB","HUB % Committed 
        to Date","DBE % Committed 
        to Date")</f>
        <v>DBE % Committed 
        to Date</v>
      </c>
      <c r="F10" s="149" t="str">
        <f>IF(C9="","",D26/C11)</f>
        <v/>
      </c>
      <c r="G10" s="149"/>
      <c r="H10" s="149"/>
      <c r="L10" s="6"/>
      <c r="N10" s="6"/>
      <c r="R10" s="6"/>
      <c r="AA10" s="4" t="s">
        <v>5</v>
      </c>
    </row>
    <row r="11" spans="1:57" s="4" customFormat="1" ht="19.5" customHeight="1" x14ac:dyDescent="0.2">
      <c r="A11" s="96" t="s">
        <v>51</v>
      </c>
      <c r="B11" s="96"/>
      <c r="C11" s="97">
        <f>C9+C10</f>
        <v>0</v>
      </c>
      <c r="D11" s="98"/>
      <c r="E11" s="16" t="str">
        <f>IF('Contract Roll-up'!D3="HUB","HUB % Paid to Date","DBE % Paid to Date")</f>
        <v>DBE % Paid to Date</v>
      </c>
      <c r="F11" s="149" t="str">
        <f>IF(C9="","",G26/C11)</f>
        <v/>
      </c>
      <c r="G11" s="149"/>
      <c r="H11" s="149"/>
      <c r="I11" s="17"/>
      <c r="J11" s="18"/>
      <c r="K11" s="18"/>
      <c r="L11" s="19"/>
      <c r="M11" s="18"/>
      <c r="N11" s="19"/>
      <c r="O11" s="18"/>
      <c r="P11" s="18"/>
      <c r="Q11" s="18"/>
      <c r="R11" s="19"/>
      <c r="S11" s="18"/>
      <c r="T11" s="18"/>
      <c r="U11" s="18"/>
      <c r="V11" s="18"/>
      <c r="W11" s="18"/>
      <c r="X11" s="18"/>
      <c r="Y11" s="18"/>
      <c r="Z11" s="18"/>
      <c r="AA11" s="18"/>
      <c r="AB11" s="18"/>
      <c r="AC11" s="18"/>
      <c r="AD11" s="18"/>
      <c r="AE11" s="18"/>
      <c r="AF11" s="18"/>
      <c r="AG11" s="18"/>
      <c r="AH11" s="18"/>
      <c r="AI11" s="18"/>
      <c r="AJ11" s="18"/>
      <c r="AK11" s="18"/>
    </row>
    <row r="12" spans="1:57" s="20" customFormat="1" ht="21.95" customHeight="1" thickBot="1" x14ac:dyDescent="0.3">
      <c r="A12" s="132" t="s">
        <v>36</v>
      </c>
      <c r="B12" s="133"/>
      <c r="C12" s="133"/>
      <c r="D12" s="133"/>
      <c r="E12" s="133"/>
      <c r="F12" s="133"/>
      <c r="G12" s="133"/>
      <c r="H12" s="134"/>
      <c r="L12" s="21"/>
      <c r="N12" s="21"/>
      <c r="R12" s="21"/>
      <c r="AF12" s="153"/>
      <c r="AG12" s="154"/>
    </row>
    <row r="13" spans="1:57" s="4" customFormat="1" ht="63" customHeight="1" thickBot="1" x14ac:dyDescent="0.3">
      <c r="A13" s="22" t="s">
        <v>6</v>
      </c>
      <c r="B13" s="137" t="str">
        <f>'Contract Roll-up'!B13</f>
        <v>Subproviders Name: DBE only 
(Enter Alphabetically)</v>
      </c>
      <c r="C13" s="138"/>
      <c r="D13" s="22" t="s">
        <v>38</v>
      </c>
      <c r="E13" s="22" t="s">
        <v>21</v>
      </c>
      <c r="F13" s="22" t="s">
        <v>13</v>
      </c>
      <c r="G13" s="22" t="s">
        <v>22</v>
      </c>
      <c r="H13" s="22" t="s">
        <v>12</v>
      </c>
      <c r="J13" s="23"/>
      <c r="K13" s="24"/>
      <c r="L13" s="25"/>
      <c r="M13" s="24"/>
      <c r="N13" s="24"/>
      <c r="O13" s="24"/>
      <c r="P13" s="24"/>
      <c r="Q13" s="23"/>
      <c r="R13" s="26"/>
      <c r="S13" s="24"/>
      <c r="T13" s="24"/>
      <c r="U13" s="24"/>
      <c r="V13" s="24"/>
      <c r="W13" s="24"/>
      <c r="X13" s="24"/>
      <c r="AF13" s="27"/>
      <c r="AG13" s="28"/>
    </row>
    <row r="14" spans="1:57" s="4" customFormat="1" ht="20.100000000000001" customHeight="1" x14ac:dyDescent="0.25">
      <c r="A14" s="29">
        <v>1</v>
      </c>
      <c r="B14" s="107" t="str">
        <f>IF(('Contract Roll-up'!B14)="","",'Contract Roll-up'!B14)</f>
        <v/>
      </c>
      <c r="C14" s="109"/>
      <c r="D14" s="3"/>
      <c r="E14" s="3"/>
      <c r="F14" s="3"/>
      <c r="G14" s="49">
        <f>E14+F14</f>
        <v>0</v>
      </c>
      <c r="H14" s="31" t="str">
        <f t="shared" ref="H14:H26" si="0">IF(G14="","",IF(G14=0,"",G14/D14))</f>
        <v/>
      </c>
      <c r="I14" s="32"/>
      <c r="J14" s="33"/>
      <c r="K14" s="33"/>
      <c r="L14" s="34"/>
      <c r="M14" s="33"/>
      <c r="N14" s="33"/>
      <c r="O14" s="32"/>
      <c r="P14" s="33"/>
      <c r="R14" s="6"/>
      <c r="S14" s="33"/>
      <c r="T14" s="32"/>
      <c r="U14" s="33"/>
      <c r="V14" s="33"/>
      <c r="W14" s="32"/>
      <c r="X14" s="32"/>
      <c r="Y14" s="32"/>
      <c r="Z14" s="32"/>
      <c r="AA14" s="32"/>
      <c r="AB14" s="32"/>
      <c r="AC14" s="32"/>
      <c r="AD14" s="32"/>
      <c r="AE14" s="32"/>
      <c r="AF14" s="35"/>
      <c r="AG14" s="36"/>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row>
    <row r="15" spans="1:57" s="4" customFormat="1" ht="20.100000000000001" customHeight="1" x14ac:dyDescent="0.25">
      <c r="A15" s="29">
        <v>2</v>
      </c>
      <c r="B15" s="107" t="str">
        <f>IF(('Contract Roll-up'!B15)="","",'Contract Roll-up'!B15)</f>
        <v/>
      </c>
      <c r="C15" s="109"/>
      <c r="D15" s="3"/>
      <c r="E15" s="3"/>
      <c r="F15" s="3"/>
      <c r="G15" s="49">
        <f t="shared" ref="G15:G25" si="1">E15+F15</f>
        <v>0</v>
      </c>
      <c r="H15" s="31" t="str">
        <f t="shared" si="0"/>
        <v/>
      </c>
      <c r="I15" s="32"/>
      <c r="J15" s="33"/>
      <c r="K15" s="33"/>
      <c r="L15" s="34"/>
      <c r="M15" s="33"/>
      <c r="N15" s="33"/>
      <c r="O15" s="32"/>
      <c r="P15" s="33"/>
      <c r="R15" s="6"/>
      <c r="S15" s="33"/>
      <c r="T15" s="32"/>
      <c r="U15" s="33"/>
      <c r="V15" s="33"/>
      <c r="W15" s="32"/>
      <c r="X15" s="32"/>
      <c r="Y15" s="32"/>
      <c r="Z15" s="32"/>
      <c r="AA15" s="32"/>
      <c r="AB15" s="32"/>
      <c r="AC15" s="32"/>
      <c r="AD15" s="32"/>
      <c r="AE15" s="32"/>
      <c r="AF15" s="37"/>
      <c r="AG15" s="38"/>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row>
    <row r="16" spans="1:57" s="4" customFormat="1" ht="20.100000000000001" customHeight="1" x14ac:dyDescent="0.25">
      <c r="A16" s="29">
        <v>3</v>
      </c>
      <c r="B16" s="107" t="str">
        <f>IF(('Contract Roll-up'!B16)="","",'Contract Roll-up'!B16)</f>
        <v/>
      </c>
      <c r="C16" s="109"/>
      <c r="D16" s="3"/>
      <c r="E16" s="3"/>
      <c r="F16" s="3"/>
      <c r="G16" s="49">
        <f t="shared" si="1"/>
        <v>0</v>
      </c>
      <c r="H16" s="31" t="str">
        <f t="shared" si="0"/>
        <v/>
      </c>
      <c r="I16" s="32"/>
      <c r="J16" s="33"/>
      <c r="K16" s="33"/>
      <c r="L16" s="34"/>
      <c r="M16" s="33"/>
      <c r="N16" s="33"/>
      <c r="O16" s="32"/>
      <c r="P16" s="33"/>
      <c r="R16" s="6"/>
      <c r="S16" s="33"/>
      <c r="T16" s="32"/>
      <c r="U16" s="33"/>
      <c r="V16" s="33"/>
      <c r="W16" s="32"/>
      <c r="X16" s="32"/>
      <c r="Y16" s="32"/>
      <c r="Z16" s="32"/>
      <c r="AA16" s="32"/>
      <c r="AB16" s="32"/>
      <c r="AC16" s="32"/>
      <c r="AD16" s="32"/>
      <c r="AE16" s="32"/>
      <c r="AF16" s="37"/>
      <c r="AG16" s="38"/>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row>
    <row r="17" spans="1:57" s="4" customFormat="1" ht="20.100000000000001" customHeight="1" x14ac:dyDescent="0.25">
      <c r="A17" s="29">
        <v>4</v>
      </c>
      <c r="B17" s="107" t="str">
        <f>IF(('Contract Roll-up'!B17)="","",'Contract Roll-up'!B17)</f>
        <v/>
      </c>
      <c r="C17" s="109"/>
      <c r="D17" s="3"/>
      <c r="E17" s="3"/>
      <c r="F17" s="3"/>
      <c r="G17" s="49">
        <f t="shared" si="1"/>
        <v>0</v>
      </c>
      <c r="H17" s="31" t="str">
        <f t="shared" si="0"/>
        <v/>
      </c>
      <c r="I17" s="32"/>
      <c r="J17" s="33"/>
      <c r="K17" s="33"/>
      <c r="L17" s="34"/>
      <c r="M17" s="33"/>
      <c r="N17" s="33"/>
      <c r="O17" s="32"/>
      <c r="P17" s="33"/>
      <c r="R17" s="6"/>
      <c r="S17" s="33"/>
      <c r="T17" s="32"/>
      <c r="U17" s="33"/>
      <c r="V17" s="33"/>
      <c r="W17" s="32"/>
      <c r="X17" s="32"/>
      <c r="Y17" s="32"/>
      <c r="Z17" s="32"/>
      <c r="AA17" s="32"/>
      <c r="AB17" s="32"/>
      <c r="AC17" s="32"/>
      <c r="AD17" s="32"/>
      <c r="AE17" s="32"/>
      <c r="AF17" s="37"/>
      <c r="AG17" s="38"/>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row>
    <row r="18" spans="1:57" s="4" customFormat="1" ht="20.100000000000001" customHeight="1" x14ac:dyDescent="0.25">
      <c r="A18" s="29">
        <v>5</v>
      </c>
      <c r="B18" s="107" t="str">
        <f>IF(('Contract Roll-up'!B18)="","",'Contract Roll-up'!B18)</f>
        <v/>
      </c>
      <c r="C18" s="109"/>
      <c r="D18" s="3"/>
      <c r="E18" s="3"/>
      <c r="F18" s="3"/>
      <c r="G18" s="49">
        <f t="shared" si="1"/>
        <v>0</v>
      </c>
      <c r="H18" s="31" t="str">
        <f t="shared" si="0"/>
        <v/>
      </c>
      <c r="I18" s="32"/>
      <c r="J18" s="33"/>
      <c r="K18" s="33"/>
      <c r="L18" s="34"/>
      <c r="M18" s="33"/>
      <c r="N18" s="33"/>
      <c r="O18" s="32"/>
      <c r="P18" s="33"/>
      <c r="R18" s="6"/>
      <c r="S18" s="33"/>
      <c r="T18" s="32"/>
      <c r="U18" s="33"/>
      <c r="V18" s="33"/>
      <c r="W18" s="32"/>
      <c r="X18" s="32"/>
      <c r="Y18" s="32"/>
      <c r="Z18" s="32"/>
      <c r="AA18" s="32"/>
      <c r="AB18" s="32"/>
      <c r="AC18" s="32"/>
      <c r="AD18" s="32"/>
      <c r="AE18" s="32"/>
      <c r="AF18" s="37"/>
      <c r="AG18" s="38"/>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row>
    <row r="19" spans="1:57" s="4" customFormat="1" ht="20.100000000000001" customHeight="1" x14ac:dyDescent="0.25">
      <c r="A19" s="29">
        <v>6</v>
      </c>
      <c r="B19" s="107" t="str">
        <f>IF(('Contract Roll-up'!B19)="","",'Contract Roll-up'!B19)</f>
        <v/>
      </c>
      <c r="C19" s="109"/>
      <c r="D19" s="3"/>
      <c r="E19" s="3"/>
      <c r="F19" s="3"/>
      <c r="G19" s="49">
        <f t="shared" si="1"/>
        <v>0</v>
      </c>
      <c r="H19" s="31" t="str">
        <f t="shared" si="0"/>
        <v/>
      </c>
      <c r="I19" s="32"/>
      <c r="J19" s="33"/>
      <c r="K19" s="33"/>
      <c r="L19" s="34"/>
      <c r="M19" s="33"/>
      <c r="N19" s="33"/>
      <c r="O19" s="32"/>
      <c r="P19" s="33"/>
      <c r="R19" s="6"/>
      <c r="S19" s="33"/>
      <c r="T19" s="32"/>
      <c r="U19" s="33"/>
      <c r="V19" s="33"/>
      <c r="W19" s="32"/>
      <c r="X19" s="32"/>
      <c r="Y19" s="32"/>
      <c r="Z19" s="32"/>
      <c r="AA19" s="32"/>
      <c r="AB19" s="32"/>
      <c r="AC19" s="32"/>
      <c r="AD19" s="32"/>
      <c r="AE19" s="32"/>
      <c r="AF19" s="37"/>
      <c r="AG19" s="38"/>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row>
    <row r="20" spans="1:57" s="4" customFormat="1" ht="20.100000000000001" customHeight="1" x14ac:dyDescent="0.25">
      <c r="A20" s="29">
        <v>7</v>
      </c>
      <c r="B20" s="107" t="str">
        <f>IF(('Contract Roll-up'!B20)="","",'Contract Roll-up'!B20)</f>
        <v/>
      </c>
      <c r="C20" s="109"/>
      <c r="D20" s="3"/>
      <c r="E20" s="3"/>
      <c r="F20" s="3"/>
      <c r="G20" s="49">
        <f t="shared" si="1"/>
        <v>0</v>
      </c>
      <c r="H20" s="31" t="str">
        <f t="shared" si="0"/>
        <v/>
      </c>
      <c r="I20" s="32"/>
      <c r="J20" s="33"/>
      <c r="K20" s="33"/>
      <c r="L20" s="34"/>
      <c r="M20" s="33"/>
      <c r="N20" s="33"/>
      <c r="O20" s="32"/>
      <c r="P20" s="33"/>
      <c r="R20" s="6"/>
      <c r="S20" s="33"/>
      <c r="T20" s="32"/>
      <c r="U20" s="33"/>
      <c r="V20" s="33"/>
      <c r="W20" s="32"/>
      <c r="X20" s="32"/>
      <c r="Y20" s="32"/>
      <c r="Z20" s="32"/>
      <c r="AA20" s="32"/>
      <c r="AB20" s="32"/>
      <c r="AC20" s="32"/>
      <c r="AD20" s="32"/>
      <c r="AE20" s="32"/>
      <c r="AF20" s="37"/>
      <c r="AG20" s="38"/>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row>
    <row r="21" spans="1:57" s="4" customFormat="1" ht="20.100000000000001" customHeight="1" x14ac:dyDescent="0.25">
      <c r="A21" s="29">
        <v>8</v>
      </c>
      <c r="B21" s="107" t="str">
        <f>IF(('Contract Roll-up'!B21)="","",'Contract Roll-up'!B21)</f>
        <v/>
      </c>
      <c r="C21" s="109"/>
      <c r="D21" s="3"/>
      <c r="E21" s="3"/>
      <c r="F21" s="3"/>
      <c r="G21" s="49">
        <f t="shared" si="1"/>
        <v>0</v>
      </c>
      <c r="H21" s="31" t="str">
        <f t="shared" si="0"/>
        <v/>
      </c>
      <c r="I21" s="32"/>
      <c r="J21" s="33"/>
      <c r="K21" s="33"/>
      <c r="L21" s="34"/>
      <c r="M21" s="33"/>
      <c r="N21" s="33"/>
      <c r="O21" s="32"/>
      <c r="P21" s="33"/>
      <c r="R21" s="6"/>
      <c r="S21" s="33"/>
      <c r="T21" s="32"/>
      <c r="U21" s="33"/>
      <c r="V21" s="33"/>
      <c r="W21" s="32"/>
      <c r="X21" s="32"/>
      <c r="Y21" s="32"/>
      <c r="Z21" s="32"/>
      <c r="AA21" s="32"/>
      <c r="AB21" s="32"/>
      <c r="AC21" s="32"/>
      <c r="AD21" s="32"/>
      <c r="AE21" s="32"/>
      <c r="AF21" s="37"/>
      <c r="AG21" s="38"/>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row>
    <row r="22" spans="1:57" s="4" customFormat="1" ht="20.100000000000001" customHeight="1" x14ac:dyDescent="0.25">
      <c r="A22" s="29">
        <v>9</v>
      </c>
      <c r="B22" s="107" t="str">
        <f>IF(('Contract Roll-up'!B22)="","",'Contract Roll-up'!B22)</f>
        <v/>
      </c>
      <c r="C22" s="109"/>
      <c r="D22" s="3"/>
      <c r="E22" s="3"/>
      <c r="F22" s="3"/>
      <c r="G22" s="49">
        <f t="shared" si="1"/>
        <v>0</v>
      </c>
      <c r="H22" s="31" t="str">
        <f t="shared" si="0"/>
        <v/>
      </c>
      <c r="I22" s="32"/>
      <c r="J22" s="33"/>
      <c r="K22" s="33"/>
      <c r="L22" s="34"/>
      <c r="M22" s="33"/>
      <c r="N22" s="33"/>
      <c r="O22" s="32"/>
      <c r="P22" s="33"/>
      <c r="R22" s="6"/>
      <c r="S22" s="33"/>
      <c r="T22" s="32"/>
      <c r="U22" s="33"/>
      <c r="V22" s="33"/>
      <c r="W22" s="32"/>
      <c r="X22" s="32"/>
      <c r="Y22" s="32"/>
      <c r="Z22" s="32"/>
      <c r="AA22" s="32"/>
      <c r="AB22" s="32"/>
      <c r="AC22" s="32"/>
      <c r="AD22" s="32"/>
      <c r="AE22" s="32"/>
      <c r="AF22" s="37"/>
      <c r="AG22" s="38"/>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row>
    <row r="23" spans="1:57" s="4" customFormat="1" ht="20.100000000000001" customHeight="1" x14ac:dyDescent="0.25">
      <c r="A23" s="29">
        <v>10</v>
      </c>
      <c r="B23" s="107" t="str">
        <f>IF(('Contract Roll-up'!B23)="","",'Contract Roll-up'!B23)</f>
        <v/>
      </c>
      <c r="C23" s="109"/>
      <c r="D23" s="3"/>
      <c r="E23" s="3"/>
      <c r="F23" s="3"/>
      <c r="G23" s="49">
        <f t="shared" si="1"/>
        <v>0</v>
      </c>
      <c r="H23" s="31" t="str">
        <f t="shared" si="0"/>
        <v/>
      </c>
      <c r="I23" s="32"/>
      <c r="J23" s="33"/>
      <c r="K23" s="33"/>
      <c r="L23" s="34"/>
      <c r="M23" s="33"/>
      <c r="N23" s="33"/>
      <c r="O23" s="32"/>
      <c r="P23" s="33"/>
      <c r="R23" s="6"/>
      <c r="S23" s="33"/>
      <c r="T23" s="32"/>
      <c r="U23" s="33"/>
      <c r="V23" s="33"/>
      <c r="W23" s="32"/>
      <c r="X23" s="32"/>
      <c r="Y23" s="32"/>
      <c r="Z23" s="32"/>
      <c r="AA23" s="32"/>
      <c r="AB23" s="32"/>
      <c r="AC23" s="32"/>
      <c r="AD23" s="32"/>
      <c r="AE23" s="32"/>
      <c r="AF23" s="37"/>
      <c r="AG23" s="38"/>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row>
    <row r="24" spans="1:57" s="4" customFormat="1" ht="20.100000000000001" customHeight="1" x14ac:dyDescent="0.25">
      <c r="A24" s="29">
        <v>11</v>
      </c>
      <c r="B24" s="107" t="str">
        <f>IF(('Contract Roll-up'!B24)="","",'Contract Roll-up'!B24)</f>
        <v/>
      </c>
      <c r="C24" s="109"/>
      <c r="D24" s="3"/>
      <c r="E24" s="3"/>
      <c r="F24" s="3"/>
      <c r="G24" s="49">
        <f t="shared" si="1"/>
        <v>0</v>
      </c>
      <c r="H24" s="31" t="str">
        <f t="shared" si="0"/>
        <v/>
      </c>
      <c r="I24" s="32"/>
      <c r="J24" s="33"/>
      <c r="K24" s="33"/>
      <c r="L24" s="34"/>
      <c r="M24" s="33"/>
      <c r="N24" s="33"/>
      <c r="O24" s="32"/>
      <c r="P24" s="33"/>
      <c r="R24" s="6"/>
      <c r="S24" s="33"/>
      <c r="T24" s="32"/>
      <c r="U24" s="33"/>
      <c r="V24" s="33"/>
      <c r="W24" s="32"/>
      <c r="X24" s="32"/>
      <c r="Y24" s="32"/>
      <c r="Z24" s="32"/>
      <c r="AA24" s="32"/>
      <c r="AB24" s="32"/>
      <c r="AC24" s="32"/>
      <c r="AD24" s="32"/>
      <c r="AE24" s="32"/>
      <c r="AF24" s="37"/>
      <c r="AG24" s="38"/>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row>
    <row r="25" spans="1:57" s="4" customFormat="1" ht="20.100000000000001" customHeight="1" x14ac:dyDescent="0.25">
      <c r="A25" s="29">
        <v>12</v>
      </c>
      <c r="B25" s="107" t="str">
        <f>IF(('Contract Roll-up'!B25)="","",'Contract Roll-up'!B25)</f>
        <v/>
      </c>
      <c r="C25" s="109"/>
      <c r="D25" s="3"/>
      <c r="E25" s="3"/>
      <c r="F25" s="3"/>
      <c r="G25" s="49">
        <f t="shared" si="1"/>
        <v>0</v>
      </c>
      <c r="H25" s="31" t="str">
        <f t="shared" si="0"/>
        <v/>
      </c>
      <c r="I25" s="32"/>
      <c r="J25" s="33"/>
      <c r="K25" s="33"/>
      <c r="L25" s="34"/>
      <c r="M25" s="33"/>
      <c r="N25" s="33"/>
      <c r="O25" s="32"/>
      <c r="P25" s="33"/>
      <c r="R25" s="6"/>
      <c r="S25" s="33"/>
      <c r="T25" s="32"/>
      <c r="U25" s="33"/>
      <c r="V25" s="33"/>
      <c r="W25" s="32"/>
      <c r="X25" s="32"/>
      <c r="Y25" s="32"/>
      <c r="Z25" s="32"/>
      <c r="AA25" s="32"/>
      <c r="AB25" s="32"/>
      <c r="AC25" s="32"/>
      <c r="AD25" s="32"/>
      <c r="AE25" s="32"/>
      <c r="AF25" s="39"/>
      <c r="AG25" s="40"/>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row>
    <row r="26" spans="1:57" s="4" customFormat="1" ht="20.100000000000001" customHeight="1" x14ac:dyDescent="0.25">
      <c r="A26" s="29"/>
      <c r="B26" s="87" t="str">
        <f>'Contract Roll-up'!B26</f>
        <v>Subproviders Subtotal (DBE only)</v>
      </c>
      <c r="C26" s="88"/>
      <c r="D26" s="30">
        <f>SUM(D14:D25)</f>
        <v>0</v>
      </c>
      <c r="E26" s="30">
        <f t="shared" ref="E26:G26" si="2">SUM(E14:E25)</f>
        <v>0</v>
      </c>
      <c r="F26" s="30">
        <f t="shared" si="2"/>
        <v>0</v>
      </c>
      <c r="G26" s="30">
        <f t="shared" si="2"/>
        <v>0</v>
      </c>
      <c r="H26" s="31" t="str">
        <f t="shared" si="0"/>
        <v/>
      </c>
      <c r="I26" s="32"/>
      <c r="J26" s="33"/>
      <c r="K26" s="33"/>
      <c r="L26" s="34"/>
      <c r="M26" s="33"/>
      <c r="N26" s="33"/>
      <c r="O26" s="32"/>
      <c r="P26" s="33"/>
      <c r="R26" s="6"/>
      <c r="S26" s="33"/>
      <c r="T26" s="32"/>
      <c r="U26" s="33"/>
      <c r="V26" s="33"/>
      <c r="W26" s="32"/>
      <c r="X26" s="32"/>
      <c r="Y26" s="32"/>
      <c r="Z26" s="32"/>
      <c r="AA26" s="32"/>
      <c r="AB26" s="32"/>
      <c r="AC26" s="32"/>
      <c r="AD26" s="32"/>
      <c r="AE26" s="32"/>
      <c r="AF26" s="37"/>
      <c r="AG26" s="38"/>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row>
    <row r="27" spans="1:57" s="4" customFormat="1" ht="3.95" customHeight="1" x14ac:dyDescent="0.25">
      <c r="A27" s="139" t="s">
        <v>67</v>
      </c>
      <c r="B27" s="140"/>
      <c r="C27" s="140"/>
      <c r="D27" s="140"/>
      <c r="E27" s="140"/>
      <c r="F27" s="140"/>
      <c r="G27" s="140"/>
      <c r="H27" s="141"/>
      <c r="I27" s="32"/>
      <c r="J27" s="33"/>
      <c r="K27" s="33"/>
      <c r="L27" s="34"/>
      <c r="M27" s="33"/>
      <c r="N27" s="33"/>
      <c r="O27" s="32"/>
      <c r="P27" s="33"/>
      <c r="R27" s="6"/>
      <c r="S27" s="33"/>
      <c r="T27" s="32"/>
      <c r="U27" s="33"/>
      <c r="V27" s="33"/>
      <c r="W27" s="32"/>
      <c r="X27" s="32"/>
      <c r="Y27" s="32"/>
      <c r="Z27" s="32"/>
      <c r="AA27" s="32"/>
      <c r="AB27" s="32"/>
      <c r="AC27" s="32"/>
      <c r="AD27" s="32"/>
      <c r="AE27" s="32"/>
      <c r="AF27" s="39"/>
      <c r="AG27" s="40"/>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row>
    <row r="28" spans="1:57" s="4" customFormat="1" ht="63" customHeight="1" x14ac:dyDescent="0.25">
      <c r="A28" s="22" t="s">
        <v>6</v>
      </c>
      <c r="B28" s="137" t="str">
        <f>'Contract Roll-up'!B28</f>
        <v>Subproviders Name: non-DBE only 
(Enter Alphabetically)</v>
      </c>
      <c r="C28" s="138"/>
      <c r="D28" s="22" t="s">
        <v>14</v>
      </c>
      <c r="E28" s="22" t="s">
        <v>21</v>
      </c>
      <c r="F28" s="22" t="s">
        <v>13</v>
      </c>
      <c r="G28" s="22" t="s">
        <v>22</v>
      </c>
      <c r="H28" s="22" t="s">
        <v>12</v>
      </c>
      <c r="I28" s="32"/>
      <c r="J28" s="33"/>
      <c r="K28" s="33"/>
      <c r="L28" s="34"/>
      <c r="M28" s="33"/>
      <c r="N28" s="33"/>
      <c r="O28" s="32"/>
      <c r="P28" s="33"/>
      <c r="R28" s="6"/>
      <c r="S28" s="33"/>
      <c r="T28" s="32"/>
      <c r="U28" s="33"/>
      <c r="V28" s="33"/>
      <c r="W28" s="32"/>
      <c r="X28" s="32"/>
      <c r="Y28" s="32"/>
      <c r="Z28" s="32"/>
      <c r="AA28" s="32"/>
      <c r="AB28" s="32"/>
      <c r="AC28" s="32"/>
      <c r="AD28" s="32"/>
      <c r="AE28" s="32"/>
      <c r="AF28" s="37"/>
      <c r="AG28" s="38"/>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row>
    <row r="29" spans="1:57" s="4" customFormat="1" ht="20.100000000000001" customHeight="1" x14ac:dyDescent="0.25">
      <c r="A29" s="29">
        <v>1</v>
      </c>
      <c r="B29" s="107" t="str">
        <f>IF(('Contract Roll-up'!B29)="","",'Contract Roll-up'!B29)</f>
        <v/>
      </c>
      <c r="C29" s="109"/>
      <c r="D29" s="3"/>
      <c r="E29" s="3"/>
      <c r="F29" s="3"/>
      <c r="G29" s="49">
        <f>E29+F29</f>
        <v>0</v>
      </c>
      <c r="H29" s="31" t="str">
        <f t="shared" ref="H29:H41" si="3">IF(G29="","",IF(G29=0,"",G29/D29))</f>
        <v/>
      </c>
      <c r="I29" s="32"/>
      <c r="J29" s="33"/>
      <c r="K29" s="33"/>
      <c r="L29" s="34"/>
      <c r="M29" s="33"/>
      <c r="N29" s="33"/>
      <c r="O29" s="32"/>
      <c r="P29" s="33"/>
      <c r="R29" s="6"/>
      <c r="S29" s="33"/>
      <c r="T29" s="32"/>
      <c r="U29" s="33"/>
      <c r="V29" s="33"/>
      <c r="W29" s="32"/>
      <c r="X29" s="32"/>
      <c r="Y29" s="32"/>
      <c r="Z29" s="32"/>
      <c r="AA29" s="32"/>
      <c r="AB29" s="32"/>
      <c r="AC29" s="32"/>
      <c r="AD29" s="32"/>
      <c r="AE29" s="32"/>
      <c r="AF29" s="37"/>
      <c r="AG29" s="38"/>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row>
    <row r="30" spans="1:57" s="4" customFormat="1" ht="20.100000000000001" customHeight="1" x14ac:dyDescent="0.25">
      <c r="A30" s="29">
        <v>2</v>
      </c>
      <c r="B30" s="107" t="str">
        <f>IF(('Contract Roll-up'!B30)="","",'Contract Roll-up'!B30)</f>
        <v/>
      </c>
      <c r="C30" s="109"/>
      <c r="D30" s="3"/>
      <c r="E30" s="3"/>
      <c r="F30" s="3"/>
      <c r="G30" s="49">
        <f t="shared" ref="G30:G40" si="4">E30+F30</f>
        <v>0</v>
      </c>
      <c r="H30" s="31" t="str">
        <f t="shared" si="3"/>
        <v/>
      </c>
      <c r="I30" s="32"/>
      <c r="J30" s="33"/>
      <c r="K30" s="33"/>
      <c r="L30" s="34"/>
      <c r="M30" s="33"/>
      <c r="N30" s="33"/>
      <c r="O30" s="32"/>
      <c r="P30" s="33"/>
      <c r="R30" s="6"/>
      <c r="S30" s="33"/>
      <c r="T30" s="32"/>
      <c r="U30" s="33"/>
      <c r="V30" s="33"/>
      <c r="W30" s="32"/>
      <c r="X30" s="32"/>
      <c r="Y30" s="32"/>
      <c r="Z30" s="32"/>
      <c r="AA30" s="32"/>
      <c r="AB30" s="32"/>
      <c r="AC30" s="32"/>
      <c r="AD30" s="32"/>
      <c r="AE30" s="32"/>
      <c r="AF30" s="37"/>
      <c r="AG30" s="38"/>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row>
    <row r="31" spans="1:57" s="4" customFormat="1" ht="20.100000000000001" customHeight="1" x14ac:dyDescent="0.25">
      <c r="A31" s="29">
        <v>3</v>
      </c>
      <c r="B31" s="107" t="str">
        <f>IF(('Contract Roll-up'!B31)="","",'Contract Roll-up'!B31)</f>
        <v/>
      </c>
      <c r="C31" s="109"/>
      <c r="D31" s="3"/>
      <c r="E31" s="3"/>
      <c r="F31" s="3"/>
      <c r="G31" s="49">
        <f t="shared" si="4"/>
        <v>0</v>
      </c>
      <c r="H31" s="31" t="str">
        <f t="shared" si="3"/>
        <v/>
      </c>
      <c r="I31" s="32"/>
      <c r="J31" s="33"/>
      <c r="K31" s="33"/>
      <c r="L31" s="34"/>
      <c r="M31" s="33"/>
      <c r="N31" s="33"/>
      <c r="O31" s="32"/>
      <c r="P31" s="33"/>
      <c r="R31" s="6"/>
      <c r="S31" s="33"/>
      <c r="T31" s="32"/>
      <c r="U31" s="33"/>
      <c r="V31" s="33"/>
      <c r="W31" s="32"/>
      <c r="X31" s="32"/>
      <c r="Y31" s="32"/>
      <c r="Z31" s="32"/>
      <c r="AA31" s="32"/>
      <c r="AB31" s="32"/>
      <c r="AC31" s="32"/>
      <c r="AD31" s="32"/>
      <c r="AE31" s="32"/>
      <c r="AF31" s="37"/>
      <c r="AG31" s="38"/>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row>
    <row r="32" spans="1:57" s="4" customFormat="1" ht="20.100000000000001" customHeight="1" x14ac:dyDescent="0.25">
      <c r="A32" s="29">
        <v>4</v>
      </c>
      <c r="B32" s="107" t="str">
        <f>IF(('Contract Roll-up'!B32)="","",'Contract Roll-up'!B32)</f>
        <v/>
      </c>
      <c r="C32" s="109"/>
      <c r="D32" s="3"/>
      <c r="E32" s="3"/>
      <c r="F32" s="3"/>
      <c r="G32" s="49">
        <f t="shared" si="4"/>
        <v>0</v>
      </c>
      <c r="H32" s="31" t="str">
        <f t="shared" si="3"/>
        <v/>
      </c>
      <c r="I32" s="32"/>
      <c r="J32" s="33"/>
      <c r="K32" s="33"/>
      <c r="L32" s="34"/>
      <c r="M32" s="33"/>
      <c r="N32" s="33"/>
      <c r="O32" s="32"/>
      <c r="P32" s="33"/>
      <c r="R32" s="6"/>
      <c r="S32" s="33"/>
      <c r="T32" s="32"/>
      <c r="U32" s="33"/>
      <c r="V32" s="33"/>
      <c r="W32" s="32"/>
      <c r="X32" s="32"/>
      <c r="Y32" s="32"/>
      <c r="Z32" s="32"/>
      <c r="AA32" s="32"/>
      <c r="AB32" s="32"/>
      <c r="AC32" s="32"/>
      <c r="AD32" s="32"/>
      <c r="AE32" s="32"/>
      <c r="AF32" s="37"/>
      <c r="AG32" s="38"/>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row>
    <row r="33" spans="1:57" s="4" customFormat="1" ht="20.100000000000001" customHeight="1" x14ac:dyDescent="0.25">
      <c r="A33" s="29">
        <v>5</v>
      </c>
      <c r="B33" s="107" t="str">
        <f>IF(('Contract Roll-up'!B33)="","",'Contract Roll-up'!B33)</f>
        <v/>
      </c>
      <c r="C33" s="109"/>
      <c r="D33" s="3"/>
      <c r="E33" s="3"/>
      <c r="F33" s="3"/>
      <c r="G33" s="49">
        <f t="shared" si="4"/>
        <v>0</v>
      </c>
      <c r="H33" s="31" t="str">
        <f t="shared" si="3"/>
        <v/>
      </c>
      <c r="I33" s="32"/>
      <c r="J33" s="33"/>
      <c r="K33" s="33"/>
      <c r="L33" s="34"/>
      <c r="M33" s="33"/>
      <c r="N33" s="33"/>
      <c r="O33" s="32"/>
      <c r="P33" s="33"/>
      <c r="R33" s="6"/>
      <c r="S33" s="33"/>
      <c r="T33" s="32"/>
      <c r="U33" s="33"/>
      <c r="V33" s="33"/>
      <c r="W33" s="32"/>
      <c r="X33" s="32"/>
      <c r="Y33" s="32"/>
      <c r="Z33" s="32"/>
      <c r="AA33" s="32"/>
      <c r="AB33" s="32"/>
      <c r="AC33" s="32"/>
      <c r="AD33" s="32"/>
      <c r="AE33" s="32"/>
      <c r="AF33" s="37"/>
      <c r="AG33" s="38"/>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row>
    <row r="34" spans="1:57" s="4" customFormat="1" ht="20.100000000000001" customHeight="1" x14ac:dyDescent="0.25">
      <c r="A34" s="29">
        <v>6</v>
      </c>
      <c r="B34" s="107" t="str">
        <f>IF(('Contract Roll-up'!B34)="","",'Contract Roll-up'!B34)</f>
        <v/>
      </c>
      <c r="C34" s="109"/>
      <c r="D34" s="3"/>
      <c r="E34" s="3"/>
      <c r="F34" s="3"/>
      <c r="G34" s="49">
        <f t="shared" si="4"/>
        <v>0</v>
      </c>
      <c r="H34" s="31" t="str">
        <f t="shared" si="3"/>
        <v/>
      </c>
      <c r="I34" s="32"/>
      <c r="J34" s="33"/>
      <c r="K34" s="33"/>
      <c r="L34" s="34"/>
      <c r="M34" s="33"/>
      <c r="N34" s="33"/>
      <c r="O34" s="32"/>
      <c r="P34" s="33"/>
      <c r="R34" s="6"/>
      <c r="S34" s="33"/>
      <c r="T34" s="32"/>
      <c r="U34" s="33"/>
      <c r="V34" s="33"/>
      <c r="W34" s="32"/>
      <c r="X34" s="32"/>
      <c r="Y34" s="32"/>
      <c r="Z34" s="32"/>
      <c r="AA34" s="32"/>
      <c r="AB34" s="32"/>
      <c r="AC34" s="32"/>
      <c r="AD34" s="32"/>
      <c r="AE34" s="32"/>
      <c r="AF34" s="37"/>
      <c r="AG34" s="38"/>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row>
    <row r="35" spans="1:57" s="4" customFormat="1" ht="20.100000000000001" customHeight="1" x14ac:dyDescent="0.25">
      <c r="A35" s="29">
        <v>7</v>
      </c>
      <c r="B35" s="107" t="str">
        <f>IF(('Contract Roll-up'!B35)="","",'Contract Roll-up'!B35)</f>
        <v/>
      </c>
      <c r="C35" s="109"/>
      <c r="D35" s="3"/>
      <c r="E35" s="3"/>
      <c r="F35" s="3"/>
      <c r="G35" s="49">
        <f t="shared" si="4"/>
        <v>0</v>
      </c>
      <c r="H35" s="31" t="str">
        <f t="shared" si="3"/>
        <v/>
      </c>
      <c r="I35" s="32"/>
      <c r="J35" s="33"/>
      <c r="K35" s="33"/>
      <c r="L35" s="34"/>
      <c r="M35" s="33"/>
      <c r="N35" s="33"/>
      <c r="O35" s="32"/>
      <c r="P35" s="33"/>
      <c r="R35" s="6"/>
      <c r="S35" s="33"/>
      <c r="T35" s="32"/>
      <c r="U35" s="33"/>
      <c r="V35" s="33"/>
      <c r="W35" s="32"/>
      <c r="X35" s="32"/>
      <c r="Y35" s="32"/>
      <c r="Z35" s="32"/>
      <c r="AA35" s="32"/>
      <c r="AB35" s="32"/>
      <c r="AC35" s="32"/>
      <c r="AD35" s="32"/>
      <c r="AE35" s="32"/>
      <c r="AF35" s="37"/>
      <c r="AG35" s="38"/>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row>
    <row r="36" spans="1:57" s="4" customFormat="1" ht="20.100000000000001" customHeight="1" x14ac:dyDescent="0.25">
      <c r="A36" s="29">
        <v>8</v>
      </c>
      <c r="B36" s="107" t="str">
        <f>IF(('Contract Roll-up'!B36)="","",'Contract Roll-up'!B36)</f>
        <v/>
      </c>
      <c r="C36" s="109"/>
      <c r="D36" s="3"/>
      <c r="E36" s="3"/>
      <c r="F36" s="3"/>
      <c r="G36" s="49">
        <f t="shared" si="4"/>
        <v>0</v>
      </c>
      <c r="H36" s="31" t="str">
        <f t="shared" si="3"/>
        <v/>
      </c>
      <c r="I36" s="32"/>
      <c r="J36" s="33"/>
      <c r="K36" s="33"/>
      <c r="L36" s="34"/>
      <c r="M36" s="33"/>
      <c r="N36" s="33"/>
      <c r="O36" s="32"/>
      <c r="P36" s="33"/>
      <c r="R36" s="6"/>
      <c r="S36" s="33"/>
      <c r="T36" s="32"/>
      <c r="U36" s="33"/>
      <c r="V36" s="33"/>
      <c r="W36" s="32"/>
      <c r="X36" s="32"/>
      <c r="Y36" s="32"/>
      <c r="Z36" s="32"/>
      <c r="AA36" s="32"/>
      <c r="AB36" s="32"/>
      <c r="AC36" s="32"/>
      <c r="AD36" s="32"/>
      <c r="AE36" s="32"/>
      <c r="AF36" s="37"/>
      <c r="AG36" s="38"/>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row>
    <row r="37" spans="1:57" s="4" customFormat="1" ht="20.100000000000001" customHeight="1" x14ac:dyDescent="0.25">
      <c r="A37" s="29">
        <v>9</v>
      </c>
      <c r="B37" s="107" t="str">
        <f>IF(('Contract Roll-up'!B37)="","",'Contract Roll-up'!B37)</f>
        <v/>
      </c>
      <c r="C37" s="109"/>
      <c r="D37" s="3"/>
      <c r="E37" s="3"/>
      <c r="F37" s="3"/>
      <c r="G37" s="49">
        <f t="shared" si="4"/>
        <v>0</v>
      </c>
      <c r="H37" s="31" t="str">
        <f t="shared" si="3"/>
        <v/>
      </c>
      <c r="I37" s="32"/>
      <c r="J37" s="33"/>
      <c r="K37" s="33"/>
      <c r="L37" s="34"/>
      <c r="M37" s="33"/>
      <c r="N37" s="33"/>
      <c r="O37" s="32"/>
      <c r="P37" s="33"/>
      <c r="R37" s="6"/>
      <c r="S37" s="33"/>
      <c r="T37" s="32"/>
      <c r="U37" s="33"/>
      <c r="V37" s="33"/>
      <c r="W37" s="32"/>
      <c r="X37" s="32"/>
      <c r="Y37" s="32"/>
      <c r="Z37" s="32"/>
      <c r="AA37" s="32"/>
      <c r="AB37" s="32"/>
      <c r="AC37" s="32"/>
      <c r="AD37" s="32"/>
      <c r="AE37" s="32"/>
      <c r="AF37" s="37"/>
      <c r="AG37" s="38"/>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row>
    <row r="38" spans="1:57" s="4" customFormat="1" ht="20.100000000000001" customHeight="1" x14ac:dyDescent="0.25">
      <c r="A38" s="29">
        <v>10</v>
      </c>
      <c r="B38" s="107" t="str">
        <f>IF(('Contract Roll-up'!B38)="","",'Contract Roll-up'!B38)</f>
        <v/>
      </c>
      <c r="C38" s="109"/>
      <c r="D38" s="3"/>
      <c r="E38" s="3"/>
      <c r="F38" s="3"/>
      <c r="G38" s="49">
        <f t="shared" si="4"/>
        <v>0</v>
      </c>
      <c r="H38" s="31" t="str">
        <f t="shared" si="3"/>
        <v/>
      </c>
      <c r="I38" s="32"/>
      <c r="J38" s="33"/>
      <c r="K38" s="33"/>
      <c r="L38" s="34"/>
      <c r="M38" s="33"/>
      <c r="N38" s="33"/>
      <c r="O38" s="32"/>
      <c r="P38" s="33"/>
      <c r="R38" s="6"/>
      <c r="S38" s="33"/>
      <c r="T38" s="32"/>
      <c r="U38" s="33"/>
      <c r="V38" s="33"/>
      <c r="W38" s="32"/>
      <c r="X38" s="32"/>
      <c r="Y38" s="32"/>
      <c r="Z38" s="32"/>
      <c r="AA38" s="32"/>
      <c r="AB38" s="32"/>
      <c r="AC38" s="32"/>
      <c r="AD38" s="32"/>
      <c r="AE38" s="32"/>
      <c r="AF38" s="37"/>
      <c r="AG38" s="38"/>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row>
    <row r="39" spans="1:57" s="4" customFormat="1" ht="20.100000000000001" customHeight="1" x14ac:dyDescent="0.25">
      <c r="A39" s="29">
        <v>11</v>
      </c>
      <c r="B39" s="107" t="str">
        <f>IF(('Contract Roll-up'!B39)="","",'Contract Roll-up'!B39)</f>
        <v/>
      </c>
      <c r="C39" s="109"/>
      <c r="D39" s="3"/>
      <c r="E39" s="3"/>
      <c r="F39" s="3"/>
      <c r="G39" s="49">
        <f t="shared" si="4"/>
        <v>0</v>
      </c>
      <c r="H39" s="31" t="str">
        <f t="shared" si="3"/>
        <v/>
      </c>
      <c r="I39" s="32"/>
      <c r="J39" s="33"/>
      <c r="K39" s="33"/>
      <c r="L39" s="34"/>
      <c r="M39" s="33"/>
      <c r="N39" s="33"/>
      <c r="O39" s="32"/>
      <c r="P39" s="33"/>
      <c r="R39" s="6"/>
      <c r="S39" s="33"/>
      <c r="T39" s="32"/>
      <c r="U39" s="33"/>
      <c r="V39" s="33"/>
      <c r="W39" s="32"/>
      <c r="X39" s="32"/>
      <c r="Y39" s="32"/>
      <c r="Z39" s="32"/>
      <c r="AA39" s="32"/>
      <c r="AB39" s="32"/>
      <c r="AC39" s="32"/>
      <c r="AD39" s="32"/>
      <c r="AE39" s="32"/>
      <c r="AF39" s="37"/>
      <c r="AG39" s="38"/>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row>
    <row r="40" spans="1:57" s="4" customFormat="1" ht="20.100000000000001" customHeight="1" x14ac:dyDescent="0.25">
      <c r="A40" s="29">
        <v>12</v>
      </c>
      <c r="B40" s="107" t="str">
        <f>IF(('Contract Roll-up'!B40)="","",'Contract Roll-up'!B40)</f>
        <v/>
      </c>
      <c r="C40" s="109"/>
      <c r="D40" s="3"/>
      <c r="E40" s="3"/>
      <c r="F40" s="3"/>
      <c r="G40" s="49">
        <f t="shared" si="4"/>
        <v>0</v>
      </c>
      <c r="H40" s="31" t="str">
        <f t="shared" si="3"/>
        <v/>
      </c>
      <c r="I40" s="32"/>
      <c r="J40" s="33"/>
      <c r="K40" s="33"/>
      <c r="L40" s="34"/>
      <c r="M40" s="33"/>
      <c r="N40" s="33"/>
      <c r="O40" s="32"/>
      <c r="P40" s="33"/>
      <c r="R40" s="6"/>
      <c r="S40" s="33"/>
      <c r="T40" s="32"/>
      <c r="U40" s="33"/>
      <c r="V40" s="33"/>
      <c r="W40" s="32"/>
      <c r="X40" s="32"/>
      <c r="Y40" s="32"/>
      <c r="Z40" s="32"/>
      <c r="AA40" s="32"/>
      <c r="AB40" s="32"/>
      <c r="AC40" s="32"/>
      <c r="AD40" s="32"/>
      <c r="AE40" s="32"/>
      <c r="AF40" s="37"/>
      <c r="AG40" s="38"/>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row>
    <row r="41" spans="1:57" s="4" customFormat="1" ht="20.100000000000001" customHeight="1" x14ac:dyDescent="0.25">
      <c r="A41" s="29"/>
      <c r="B41" s="87" t="str">
        <f>'Contract Roll-up'!B41</f>
        <v>Subproviders Subtotal (non-DBE only)</v>
      </c>
      <c r="C41" s="88"/>
      <c r="D41" s="56">
        <f>SUM(D29:D40)</f>
        <v>0</v>
      </c>
      <c r="E41" s="56">
        <f t="shared" ref="E41:G41" si="5">SUM(E29:E40)</f>
        <v>0</v>
      </c>
      <c r="F41" s="56">
        <f t="shared" si="5"/>
        <v>0</v>
      </c>
      <c r="G41" s="56">
        <f t="shared" si="5"/>
        <v>0</v>
      </c>
      <c r="H41" s="31" t="str">
        <f t="shared" si="3"/>
        <v/>
      </c>
      <c r="I41" s="32"/>
      <c r="J41" s="33"/>
      <c r="K41" s="33"/>
      <c r="L41" s="34"/>
      <c r="M41" s="33"/>
      <c r="N41" s="33"/>
      <c r="O41" s="32"/>
      <c r="P41" s="33"/>
      <c r="R41" s="6"/>
      <c r="S41" s="33"/>
      <c r="T41" s="32"/>
      <c r="U41" s="33"/>
      <c r="V41" s="33"/>
      <c r="W41" s="32"/>
      <c r="X41" s="32"/>
      <c r="Y41" s="32"/>
      <c r="Z41" s="32"/>
      <c r="AA41" s="32"/>
      <c r="AB41" s="32"/>
      <c r="AC41" s="32"/>
      <c r="AD41" s="32"/>
      <c r="AE41" s="32"/>
      <c r="AF41" s="37"/>
      <c r="AG41" s="38"/>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row>
    <row r="42" spans="1:57" s="4" customFormat="1" ht="3.95" customHeight="1" x14ac:dyDescent="0.25">
      <c r="A42" s="41"/>
      <c r="B42" s="42"/>
      <c r="C42" s="42"/>
      <c r="D42" s="57"/>
      <c r="E42" s="57"/>
      <c r="F42" s="57"/>
      <c r="G42" s="57"/>
      <c r="H42" s="43"/>
      <c r="I42" s="32"/>
      <c r="J42" s="33"/>
      <c r="K42" s="33"/>
      <c r="L42" s="34"/>
      <c r="M42" s="33"/>
      <c r="N42" s="33"/>
      <c r="O42" s="32"/>
      <c r="P42" s="33"/>
      <c r="R42" s="6"/>
      <c r="S42" s="33"/>
      <c r="T42" s="32"/>
      <c r="U42" s="33"/>
      <c r="V42" s="33"/>
      <c r="W42" s="32"/>
      <c r="X42" s="32"/>
      <c r="Y42" s="32"/>
      <c r="Z42" s="32"/>
      <c r="AA42" s="32"/>
      <c r="AB42" s="32"/>
      <c r="AC42" s="32"/>
      <c r="AD42" s="32"/>
      <c r="AE42" s="32"/>
      <c r="AF42" s="37"/>
      <c r="AG42" s="38"/>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row>
    <row r="43" spans="1:57" s="4" customFormat="1" ht="20.100000000000001" customHeight="1" x14ac:dyDescent="0.25">
      <c r="A43" s="89" t="s">
        <v>58</v>
      </c>
      <c r="B43" s="90"/>
      <c r="C43" s="91"/>
      <c r="D43" s="30">
        <f>D26+D41</f>
        <v>0</v>
      </c>
      <c r="E43" s="30">
        <f t="shared" ref="E43:G43" si="6">E26+E41</f>
        <v>0</v>
      </c>
      <c r="F43" s="30">
        <f t="shared" si="6"/>
        <v>0</v>
      </c>
      <c r="G43" s="30">
        <f t="shared" si="6"/>
        <v>0</v>
      </c>
      <c r="H43" s="31" t="str">
        <f>IF(G43="","",IF(G43=0,"",G43/D43))</f>
        <v/>
      </c>
      <c r="I43" s="32"/>
      <c r="J43" s="33"/>
      <c r="K43" s="33"/>
      <c r="L43" s="34"/>
      <c r="M43" s="33"/>
      <c r="N43" s="33"/>
      <c r="O43" s="32"/>
      <c r="P43" s="33"/>
      <c r="R43" s="6"/>
      <c r="S43" s="33"/>
      <c r="T43" s="32"/>
      <c r="U43" s="33"/>
      <c r="V43" s="33"/>
      <c r="W43" s="32"/>
      <c r="X43" s="32"/>
      <c r="Y43" s="32"/>
      <c r="Z43" s="32"/>
      <c r="AA43" s="32"/>
      <c r="AB43" s="32"/>
      <c r="AC43" s="32"/>
      <c r="AD43" s="32"/>
      <c r="AE43" s="32"/>
      <c r="AF43" s="37"/>
      <c r="AG43" s="38"/>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row>
    <row r="44" spans="1:57" s="4" customFormat="1" ht="25.9" customHeight="1" x14ac:dyDescent="0.25">
      <c r="A44" s="44"/>
      <c r="B44" s="45"/>
      <c r="C44" s="45"/>
      <c r="D44" s="46"/>
      <c r="E44" s="47"/>
      <c r="F44" s="45"/>
      <c r="G44" s="45"/>
      <c r="H44" s="45"/>
      <c r="L44" s="6"/>
      <c r="N44" s="6"/>
      <c r="R44" s="6"/>
    </row>
    <row r="45" spans="1:57" s="4" customFormat="1" ht="24.6" customHeight="1" x14ac:dyDescent="0.25">
      <c r="A45" s="93" t="s">
        <v>40</v>
      </c>
      <c r="B45" s="93"/>
      <c r="C45" s="93"/>
      <c r="D45" s="93"/>
      <c r="E45" s="157"/>
      <c r="F45" s="157"/>
      <c r="G45" s="157"/>
      <c r="H45" s="157"/>
      <c r="L45" s="6"/>
      <c r="N45" s="6"/>
      <c r="R45" s="6"/>
    </row>
    <row r="46" spans="1:57" s="4" customFormat="1" ht="36.950000000000003" customHeight="1" x14ac:dyDescent="0.25">
      <c r="A46" s="48" t="s">
        <v>68</v>
      </c>
      <c r="B46" s="48" t="s">
        <v>7</v>
      </c>
      <c r="C46" s="120" t="s">
        <v>25</v>
      </c>
      <c r="D46" s="120"/>
      <c r="E46" s="58"/>
      <c r="F46" s="158"/>
      <c r="G46" s="158"/>
      <c r="H46" s="158"/>
      <c r="L46" s="6"/>
      <c r="N46" s="6"/>
      <c r="R46" s="6"/>
    </row>
    <row r="47" spans="1:57" s="4" customFormat="1" ht="20.100000000000001" customHeight="1" x14ac:dyDescent="0.25">
      <c r="A47" s="29">
        <v>1</v>
      </c>
      <c r="B47" s="2"/>
      <c r="C47" s="155"/>
      <c r="D47" s="155"/>
      <c r="E47" s="59"/>
      <c r="F47" s="156"/>
      <c r="G47" s="156"/>
      <c r="H47" s="156"/>
      <c r="L47" s="6"/>
      <c r="N47" s="6"/>
      <c r="R47" s="6"/>
    </row>
    <row r="48" spans="1:57" s="4" customFormat="1" ht="20.100000000000001" customHeight="1" x14ac:dyDescent="0.25">
      <c r="A48" s="29">
        <v>2</v>
      </c>
      <c r="B48" s="2"/>
      <c r="C48" s="155"/>
      <c r="D48" s="155"/>
      <c r="E48" s="59"/>
      <c r="F48" s="156"/>
      <c r="G48" s="156"/>
      <c r="H48" s="156"/>
      <c r="L48" s="6"/>
      <c r="N48" s="6"/>
      <c r="R48" s="6"/>
    </row>
    <row r="49" spans="1:18" s="4" customFormat="1" ht="20.100000000000001" customHeight="1" x14ac:dyDescent="0.25">
      <c r="A49" s="29">
        <v>3</v>
      </c>
      <c r="B49" s="2"/>
      <c r="C49" s="155"/>
      <c r="D49" s="155"/>
      <c r="E49" s="59"/>
      <c r="F49" s="156"/>
      <c r="G49" s="156"/>
      <c r="H49" s="156"/>
      <c r="L49" s="6"/>
      <c r="N49" s="6"/>
      <c r="R49" s="6"/>
    </row>
    <row r="50" spans="1:18" s="4" customFormat="1" ht="20.100000000000001" customHeight="1" x14ac:dyDescent="0.25">
      <c r="A50" s="29">
        <v>4</v>
      </c>
      <c r="B50" s="2"/>
      <c r="C50" s="155"/>
      <c r="D50" s="155"/>
      <c r="E50" s="59"/>
      <c r="F50" s="156"/>
      <c r="G50" s="156"/>
      <c r="H50" s="156"/>
      <c r="L50" s="6"/>
      <c r="N50" s="6"/>
      <c r="R50" s="6"/>
    </row>
    <row r="51" spans="1:18" s="4" customFormat="1" ht="20.100000000000001" customHeight="1" x14ac:dyDescent="0.25">
      <c r="A51" s="29">
        <v>5</v>
      </c>
      <c r="B51" s="2"/>
      <c r="C51" s="155"/>
      <c r="D51" s="155"/>
      <c r="E51" s="59"/>
      <c r="F51" s="156"/>
      <c r="G51" s="156"/>
      <c r="H51" s="156"/>
      <c r="L51" s="6"/>
      <c r="N51" s="6"/>
      <c r="R51" s="6"/>
    </row>
    <row r="52" spans="1:18" s="4" customFormat="1" ht="20.100000000000001" customHeight="1" x14ac:dyDescent="0.25">
      <c r="A52" s="29">
        <v>6</v>
      </c>
      <c r="B52" s="2"/>
      <c r="C52" s="155"/>
      <c r="D52" s="155"/>
      <c r="E52" s="59"/>
      <c r="F52" s="156"/>
      <c r="G52" s="156"/>
      <c r="H52" s="156"/>
      <c r="L52" s="6"/>
      <c r="N52" s="6"/>
      <c r="R52" s="6"/>
    </row>
    <row r="53" spans="1:18" s="4" customFormat="1" ht="20.100000000000001" customHeight="1" x14ac:dyDescent="0.25">
      <c r="A53" s="29">
        <v>7</v>
      </c>
      <c r="B53" s="2"/>
      <c r="C53" s="155"/>
      <c r="D53" s="155"/>
      <c r="E53" s="59"/>
      <c r="F53" s="156"/>
      <c r="G53" s="156"/>
      <c r="H53" s="156"/>
      <c r="L53" s="6"/>
      <c r="N53" s="6"/>
      <c r="R53" s="6"/>
    </row>
    <row r="54" spans="1:18" s="4" customFormat="1" ht="20.100000000000001" customHeight="1" x14ac:dyDescent="0.25">
      <c r="A54" s="29">
        <v>8</v>
      </c>
      <c r="B54" s="2"/>
      <c r="C54" s="155"/>
      <c r="D54" s="155"/>
      <c r="E54" s="59"/>
      <c r="F54" s="156"/>
      <c r="G54" s="156"/>
      <c r="H54" s="156"/>
      <c r="L54" s="6"/>
      <c r="N54" s="6"/>
      <c r="R54" s="6"/>
    </row>
    <row r="55" spans="1:18" s="4" customFormat="1" ht="20.100000000000001" customHeight="1" x14ac:dyDescent="0.25">
      <c r="A55" s="29">
        <v>9</v>
      </c>
      <c r="B55" s="2"/>
      <c r="C55" s="155"/>
      <c r="D55" s="155"/>
      <c r="E55" s="59"/>
      <c r="F55" s="156"/>
      <c r="G55" s="156"/>
      <c r="H55" s="156"/>
      <c r="L55" s="6"/>
      <c r="N55" s="6"/>
      <c r="R55" s="6"/>
    </row>
    <row r="56" spans="1:18" s="4" customFormat="1" ht="20.100000000000001" customHeight="1" x14ac:dyDescent="0.25">
      <c r="A56" s="29">
        <v>10</v>
      </c>
      <c r="B56" s="2"/>
      <c r="C56" s="155"/>
      <c r="D56" s="155"/>
      <c r="E56" s="59"/>
      <c r="F56" s="156"/>
      <c r="G56" s="156"/>
      <c r="H56" s="156"/>
      <c r="L56" s="6"/>
      <c r="N56" s="6"/>
      <c r="R56" s="6"/>
    </row>
    <row r="57" spans="1:18" s="4" customFormat="1" ht="20.100000000000001" customHeight="1" x14ac:dyDescent="0.25">
      <c r="A57" s="29">
        <v>11</v>
      </c>
      <c r="B57" s="2"/>
      <c r="C57" s="155"/>
      <c r="D57" s="155"/>
      <c r="E57" s="59"/>
      <c r="F57" s="156"/>
      <c r="G57" s="156"/>
      <c r="H57" s="156"/>
      <c r="L57" s="6"/>
      <c r="N57" s="6"/>
      <c r="R57" s="6"/>
    </row>
    <row r="58" spans="1:18" s="4" customFormat="1" ht="20.100000000000001" customHeight="1" x14ac:dyDescent="0.25">
      <c r="A58" s="29">
        <v>12</v>
      </c>
      <c r="B58" s="2"/>
      <c r="C58" s="155"/>
      <c r="D58" s="155"/>
      <c r="E58" s="59"/>
      <c r="F58" s="156"/>
      <c r="G58" s="156"/>
      <c r="H58" s="156"/>
      <c r="L58" s="6"/>
      <c r="N58" s="6"/>
      <c r="R58" s="6"/>
    </row>
    <row r="59" spans="1:18" s="4" customFormat="1" ht="20.100000000000001" customHeight="1" x14ac:dyDescent="0.25">
      <c r="A59" s="29">
        <v>13</v>
      </c>
      <c r="B59" s="2"/>
      <c r="C59" s="155"/>
      <c r="D59" s="155"/>
      <c r="E59" s="59"/>
      <c r="F59" s="156"/>
      <c r="G59" s="156"/>
      <c r="H59" s="156"/>
      <c r="L59" s="6"/>
      <c r="N59" s="6"/>
      <c r="R59" s="6"/>
    </row>
    <row r="60" spans="1:18" s="4" customFormat="1" ht="20.100000000000001" customHeight="1" x14ac:dyDescent="0.25">
      <c r="A60" s="29">
        <v>14</v>
      </c>
      <c r="B60" s="2"/>
      <c r="C60" s="155"/>
      <c r="D60" s="155"/>
      <c r="E60" s="59"/>
      <c r="F60" s="156"/>
      <c r="G60" s="156"/>
      <c r="H60" s="156"/>
      <c r="L60" s="6"/>
      <c r="N60" s="6"/>
      <c r="R60" s="6"/>
    </row>
    <row r="61" spans="1:18" s="4" customFormat="1" ht="20.100000000000001" customHeight="1" x14ac:dyDescent="0.25">
      <c r="A61" s="29">
        <v>15</v>
      </c>
      <c r="B61" s="2"/>
      <c r="C61" s="155"/>
      <c r="D61" s="155"/>
      <c r="E61" s="59"/>
      <c r="F61" s="156"/>
      <c r="G61" s="156"/>
      <c r="H61" s="156"/>
      <c r="L61" s="6"/>
      <c r="N61" s="6"/>
      <c r="R61" s="6"/>
    </row>
    <row r="62" spans="1:18" s="4" customFormat="1" ht="20.100000000000001" customHeight="1" x14ac:dyDescent="0.25">
      <c r="A62" s="29">
        <v>16</v>
      </c>
      <c r="B62" s="2"/>
      <c r="C62" s="155"/>
      <c r="D62" s="155"/>
      <c r="E62" s="59"/>
      <c r="F62" s="156"/>
      <c r="G62" s="156"/>
      <c r="H62" s="156"/>
      <c r="L62" s="6"/>
      <c r="N62" s="6"/>
      <c r="R62" s="6"/>
    </row>
    <row r="63" spans="1:18" s="4" customFormat="1" ht="20.100000000000001" customHeight="1" x14ac:dyDescent="0.25">
      <c r="A63" s="29">
        <v>17</v>
      </c>
      <c r="B63" s="2"/>
      <c r="C63" s="155"/>
      <c r="D63" s="155"/>
      <c r="E63" s="59"/>
      <c r="F63" s="156"/>
      <c r="G63" s="156"/>
      <c r="H63" s="156"/>
      <c r="L63" s="6"/>
      <c r="N63" s="6"/>
      <c r="R63" s="6"/>
    </row>
    <row r="64" spans="1:18" s="4" customFormat="1" ht="20.100000000000001" customHeight="1" x14ac:dyDescent="0.25">
      <c r="A64" s="29">
        <v>18</v>
      </c>
      <c r="B64" s="2"/>
      <c r="C64" s="155"/>
      <c r="D64" s="155"/>
      <c r="E64" s="59"/>
      <c r="F64" s="156"/>
      <c r="G64" s="156"/>
      <c r="H64" s="156"/>
      <c r="L64" s="6"/>
      <c r="N64" s="6"/>
      <c r="R64" s="6"/>
    </row>
    <row r="65" spans="1:18" s="4" customFormat="1" ht="20.100000000000001" customHeight="1" x14ac:dyDescent="0.25">
      <c r="A65" s="29">
        <v>19</v>
      </c>
      <c r="B65" s="2"/>
      <c r="C65" s="155"/>
      <c r="D65" s="155"/>
      <c r="E65" s="59"/>
      <c r="F65" s="156"/>
      <c r="G65" s="156"/>
      <c r="H65" s="156"/>
      <c r="L65" s="6"/>
      <c r="N65" s="6"/>
      <c r="R65" s="6"/>
    </row>
    <row r="66" spans="1:18" s="4" customFormat="1" ht="20.100000000000001" customHeight="1" x14ac:dyDescent="0.25">
      <c r="A66" s="29">
        <v>20</v>
      </c>
      <c r="B66" s="2"/>
      <c r="C66" s="155"/>
      <c r="D66" s="155"/>
      <c r="E66" s="59"/>
      <c r="F66" s="160"/>
      <c r="G66" s="160"/>
      <c r="H66" s="160"/>
      <c r="L66" s="6"/>
      <c r="N66" s="6"/>
      <c r="R66" s="6"/>
    </row>
    <row r="67" spans="1:18" s="4" customFormat="1" ht="3.95" customHeight="1" x14ac:dyDescent="0.25">
      <c r="A67" s="161"/>
      <c r="B67" s="162"/>
      <c r="C67" s="162"/>
      <c r="D67" s="163"/>
      <c r="E67" s="60"/>
      <c r="F67" s="60"/>
      <c r="G67" s="60"/>
      <c r="H67" s="61"/>
      <c r="L67" s="6"/>
      <c r="N67" s="6"/>
      <c r="R67" s="6"/>
    </row>
    <row r="68" spans="1:18" s="4" customFormat="1" ht="20.100000000000001" customHeight="1" x14ac:dyDescent="0.25">
      <c r="A68" s="52" t="s">
        <v>28</v>
      </c>
      <c r="B68" s="53">
        <f>SUM(B47:B66)</f>
        <v>0</v>
      </c>
      <c r="C68" s="159"/>
      <c r="D68" s="159"/>
      <c r="E68" s="62"/>
      <c r="L68" s="6"/>
      <c r="N68" s="6"/>
      <c r="R68" s="6"/>
    </row>
    <row r="69" spans="1:18" s="4" customFormat="1" ht="20.100000000000001" customHeight="1" x14ac:dyDescent="0.25">
      <c r="A69" s="44"/>
      <c r="B69" s="44"/>
      <c r="C69" s="44"/>
      <c r="D69" s="44"/>
      <c r="E69" s="44"/>
      <c r="F69" s="44"/>
      <c r="G69" s="44"/>
      <c r="H69" s="44"/>
      <c r="L69" s="6"/>
      <c r="N69" s="6"/>
      <c r="R69" s="6"/>
    </row>
    <row r="70" spans="1:18" s="4" customFormat="1" ht="15" x14ac:dyDescent="0.25">
      <c r="A70" s="54"/>
      <c r="L70" s="6"/>
      <c r="N70" s="6"/>
      <c r="R70" s="6"/>
    </row>
    <row r="71" spans="1:18" s="4" customFormat="1" ht="15.75" x14ac:dyDescent="0.25">
      <c r="A71" s="23"/>
      <c r="H71" s="50"/>
      <c r="L71" s="6"/>
      <c r="N71" s="6"/>
      <c r="R71" s="6"/>
    </row>
    <row r="72" spans="1:18" s="4" customFormat="1" ht="15.75" x14ac:dyDescent="0.25">
      <c r="A72" s="55"/>
      <c r="H72" s="51"/>
      <c r="L72" s="6"/>
      <c r="N72" s="6"/>
      <c r="R72" s="6"/>
    </row>
    <row r="73" spans="1:18" s="4" customFormat="1" ht="15" x14ac:dyDescent="0.25">
      <c r="L73" s="6"/>
      <c r="N73" s="6"/>
      <c r="R73" s="6"/>
    </row>
    <row r="74" spans="1:18" s="4" customFormat="1" ht="15" x14ac:dyDescent="0.25">
      <c r="L74" s="6"/>
      <c r="N74" s="6"/>
      <c r="R74" s="6"/>
    </row>
    <row r="75" spans="1:18" s="4" customFormat="1" ht="15" x14ac:dyDescent="0.25">
      <c r="L75" s="6"/>
      <c r="N75" s="6"/>
      <c r="R75" s="6"/>
    </row>
    <row r="76" spans="1:18" s="4" customFormat="1" ht="15" x14ac:dyDescent="0.25">
      <c r="L76" s="6"/>
      <c r="N76" s="6"/>
      <c r="R76" s="6"/>
    </row>
    <row r="77" spans="1:18" s="4" customFormat="1" ht="15" x14ac:dyDescent="0.25">
      <c r="L77" s="6"/>
      <c r="N77" s="6"/>
      <c r="R77" s="6"/>
    </row>
    <row r="78" spans="1:18" s="4" customFormat="1" ht="15" x14ac:dyDescent="0.25">
      <c r="L78" s="6"/>
      <c r="N78" s="6"/>
      <c r="R78" s="6"/>
    </row>
    <row r="79" spans="1:18" s="4" customFormat="1" ht="15" x14ac:dyDescent="0.25">
      <c r="L79" s="6"/>
      <c r="N79" s="6"/>
      <c r="R79" s="6"/>
    </row>
    <row r="80" spans="1:18" s="4" customFormat="1" ht="15" x14ac:dyDescent="0.25">
      <c r="L80" s="6"/>
      <c r="N80" s="6"/>
      <c r="R80" s="6"/>
    </row>
    <row r="81" spans="12:18" s="4" customFormat="1" ht="15" x14ac:dyDescent="0.25">
      <c r="L81" s="6"/>
      <c r="N81" s="6"/>
      <c r="R81" s="6"/>
    </row>
    <row r="82" spans="12:18" s="4" customFormat="1" ht="15" x14ac:dyDescent="0.25">
      <c r="L82" s="6"/>
      <c r="N82" s="6"/>
      <c r="R82" s="6"/>
    </row>
    <row r="83" spans="12:18" s="4" customFormat="1" ht="15" x14ac:dyDescent="0.25">
      <c r="L83" s="6"/>
      <c r="N83" s="6"/>
      <c r="R83" s="6"/>
    </row>
    <row r="84" spans="12:18" s="4" customFormat="1" ht="15" x14ac:dyDescent="0.25">
      <c r="L84" s="6"/>
      <c r="N84" s="6"/>
      <c r="R84" s="6"/>
    </row>
    <row r="85" spans="12:18" s="4" customFormat="1" ht="15" x14ac:dyDescent="0.25">
      <c r="L85" s="6"/>
      <c r="N85" s="6"/>
      <c r="R85" s="6"/>
    </row>
    <row r="86" spans="12:18" s="4" customFormat="1" ht="15" x14ac:dyDescent="0.25">
      <c r="L86" s="6"/>
      <c r="N86" s="6"/>
      <c r="R86" s="6"/>
    </row>
    <row r="87" spans="12:18" s="4" customFormat="1" ht="15" x14ac:dyDescent="0.25">
      <c r="L87" s="6"/>
      <c r="N87" s="6"/>
      <c r="R87" s="6"/>
    </row>
    <row r="88" spans="12:18" s="4" customFormat="1" ht="15" x14ac:dyDescent="0.25">
      <c r="L88" s="6"/>
      <c r="N88" s="6"/>
      <c r="R88" s="6"/>
    </row>
    <row r="89" spans="12:18" s="4" customFormat="1" ht="15" x14ac:dyDescent="0.25">
      <c r="L89" s="6"/>
      <c r="N89" s="6"/>
      <c r="R89" s="6"/>
    </row>
    <row r="90" spans="12:18" s="4" customFormat="1" ht="15" x14ac:dyDescent="0.25">
      <c r="L90" s="6"/>
      <c r="N90" s="6"/>
      <c r="R90" s="6"/>
    </row>
    <row r="91" spans="12:18" s="4" customFormat="1" ht="15" x14ac:dyDescent="0.25">
      <c r="L91" s="6"/>
      <c r="N91" s="6"/>
      <c r="R91" s="6"/>
    </row>
    <row r="92" spans="12:18" s="4" customFormat="1" ht="15" x14ac:dyDescent="0.25">
      <c r="L92" s="6"/>
      <c r="N92" s="6"/>
      <c r="R92" s="6"/>
    </row>
    <row r="93" spans="12:18" s="4" customFormat="1" ht="15" x14ac:dyDescent="0.25">
      <c r="L93" s="6"/>
      <c r="N93" s="6"/>
      <c r="R93" s="6"/>
    </row>
    <row r="94" spans="12:18" s="4" customFormat="1" ht="15" x14ac:dyDescent="0.25">
      <c r="L94" s="6"/>
      <c r="N94" s="6"/>
      <c r="R94" s="6"/>
    </row>
    <row r="95" spans="12:18" s="4" customFormat="1" ht="15" x14ac:dyDescent="0.25">
      <c r="L95" s="6"/>
      <c r="N95" s="6"/>
      <c r="R95" s="6"/>
    </row>
    <row r="96" spans="12:18" s="4" customFormat="1" ht="15" x14ac:dyDescent="0.25">
      <c r="L96" s="6"/>
      <c r="N96" s="6"/>
      <c r="R96" s="6"/>
    </row>
    <row r="97" spans="12:18" s="4" customFormat="1" ht="15" x14ac:dyDescent="0.25">
      <c r="L97" s="6"/>
      <c r="N97" s="6"/>
      <c r="R97" s="6"/>
    </row>
    <row r="98" spans="12:18" s="4" customFormat="1" ht="15" x14ac:dyDescent="0.25">
      <c r="L98" s="6"/>
      <c r="N98" s="6"/>
      <c r="R98" s="6"/>
    </row>
    <row r="99" spans="12:18" s="4" customFormat="1" ht="15" x14ac:dyDescent="0.25">
      <c r="L99" s="6"/>
      <c r="N99" s="6"/>
      <c r="R99" s="6"/>
    </row>
    <row r="100" spans="12:18" s="4" customFormat="1" ht="15" x14ac:dyDescent="0.25">
      <c r="L100" s="6"/>
      <c r="N100" s="6"/>
      <c r="R100" s="6"/>
    </row>
    <row r="101" spans="12:18" s="4" customFormat="1" ht="15" x14ac:dyDescent="0.25">
      <c r="L101" s="6"/>
      <c r="N101" s="6"/>
      <c r="R101" s="6"/>
    </row>
    <row r="102" spans="12:18" s="4" customFormat="1" ht="15" x14ac:dyDescent="0.25">
      <c r="L102" s="6"/>
      <c r="N102" s="6"/>
      <c r="R102" s="6"/>
    </row>
    <row r="103" spans="12:18" s="4" customFormat="1" ht="15" x14ac:dyDescent="0.25">
      <c r="L103" s="6"/>
      <c r="N103" s="6"/>
      <c r="R103" s="6"/>
    </row>
    <row r="104" spans="12:18" s="4" customFormat="1" ht="15" x14ac:dyDescent="0.25">
      <c r="L104" s="6"/>
      <c r="N104" s="6"/>
      <c r="R104" s="6"/>
    </row>
    <row r="105" spans="12:18" s="4" customFormat="1" ht="15" x14ac:dyDescent="0.25"/>
    <row r="106" spans="12:18" s="4" customFormat="1" ht="15" x14ac:dyDescent="0.25"/>
    <row r="107" spans="12:18" s="4" customFormat="1" ht="15" x14ac:dyDescent="0.25"/>
  </sheetData>
  <sheetProtection algorithmName="SHA-512" hashValue="ih57taw8GKhfg7BojGgohPWu8mO11UipTGHCcR5B4mJczcflYnvrZRZfmY9L+NQ3GBO3QwAe7LGWX4o1o1pPnw==" saltValue="SiKkwiuhW4BDYBjPrl32Sw==" spinCount="100000" sheet="1" formatColumns="0" formatRows="0" selectLockedCells="1" autoFilter="0"/>
  <mergeCells count="101">
    <mergeCell ref="C65:D65"/>
    <mergeCell ref="F65:H65"/>
    <mergeCell ref="C66:D66"/>
    <mergeCell ref="F66:H66"/>
    <mergeCell ref="A67:D67"/>
    <mergeCell ref="C68:D68"/>
    <mergeCell ref="C62:D62"/>
    <mergeCell ref="F62:H62"/>
    <mergeCell ref="C63:D63"/>
    <mergeCell ref="F63:H63"/>
    <mergeCell ref="C64:D64"/>
    <mergeCell ref="F64:H64"/>
    <mergeCell ref="C59:D59"/>
    <mergeCell ref="F59:H59"/>
    <mergeCell ref="C60:D60"/>
    <mergeCell ref="F60:H60"/>
    <mergeCell ref="C61:D61"/>
    <mergeCell ref="F61:H61"/>
    <mergeCell ref="C56:D56"/>
    <mergeCell ref="F56:H56"/>
    <mergeCell ref="C57:D57"/>
    <mergeCell ref="F57:H57"/>
    <mergeCell ref="C58:D58"/>
    <mergeCell ref="F58:H58"/>
    <mergeCell ref="C53:D53"/>
    <mergeCell ref="F53:H53"/>
    <mergeCell ref="C54:D54"/>
    <mergeCell ref="F54:H54"/>
    <mergeCell ref="C55:D55"/>
    <mergeCell ref="F55:H55"/>
    <mergeCell ref="C50:D50"/>
    <mergeCell ref="F50:H50"/>
    <mergeCell ref="C51:D51"/>
    <mergeCell ref="F51:H51"/>
    <mergeCell ref="C52:D52"/>
    <mergeCell ref="F52:H52"/>
    <mergeCell ref="C47:D47"/>
    <mergeCell ref="F47:H47"/>
    <mergeCell ref="C48:D48"/>
    <mergeCell ref="F48:H48"/>
    <mergeCell ref="C49:D49"/>
    <mergeCell ref="F49:H49"/>
    <mergeCell ref="B41:C41"/>
    <mergeCell ref="A43:C43"/>
    <mergeCell ref="A45:D45"/>
    <mergeCell ref="E45:H45"/>
    <mergeCell ref="C46:D46"/>
    <mergeCell ref="F46:H46"/>
    <mergeCell ref="B35:C35"/>
    <mergeCell ref="B36:C36"/>
    <mergeCell ref="B37:C37"/>
    <mergeCell ref="B38:C38"/>
    <mergeCell ref="B39:C39"/>
    <mergeCell ref="B40:C40"/>
    <mergeCell ref="B29:C29"/>
    <mergeCell ref="B30:C30"/>
    <mergeCell ref="B31:C31"/>
    <mergeCell ref="B32:C32"/>
    <mergeCell ref="B33:C33"/>
    <mergeCell ref="B34:C34"/>
    <mergeCell ref="B23:C23"/>
    <mergeCell ref="B24:C24"/>
    <mergeCell ref="B25:C25"/>
    <mergeCell ref="B26:C26"/>
    <mergeCell ref="A27:H27"/>
    <mergeCell ref="B28:C28"/>
    <mergeCell ref="B17:C17"/>
    <mergeCell ref="B18:C18"/>
    <mergeCell ref="B19:C19"/>
    <mergeCell ref="B20:C20"/>
    <mergeCell ref="B21:C21"/>
    <mergeCell ref="B22:C22"/>
    <mergeCell ref="B15:C15"/>
    <mergeCell ref="B16:C16"/>
    <mergeCell ref="C9:D9"/>
    <mergeCell ref="A10:B10"/>
    <mergeCell ref="C10:D10"/>
    <mergeCell ref="F10:H10"/>
    <mergeCell ref="A11:B11"/>
    <mergeCell ref="C11:D11"/>
    <mergeCell ref="F11:H11"/>
    <mergeCell ref="A8:B8"/>
    <mergeCell ref="C8:D8"/>
    <mergeCell ref="E8:E9"/>
    <mergeCell ref="F8:H9"/>
    <mergeCell ref="A9:B9"/>
    <mergeCell ref="A12:H12"/>
    <mergeCell ref="AF12:AG12"/>
    <mergeCell ref="B13:C13"/>
    <mergeCell ref="B14:C14"/>
    <mergeCell ref="F1:H1"/>
    <mergeCell ref="F2:H2"/>
    <mergeCell ref="F3:H3"/>
    <mergeCell ref="F4:H4"/>
    <mergeCell ref="C5:F5"/>
    <mergeCell ref="G5:H5"/>
    <mergeCell ref="A6:D6"/>
    <mergeCell ref="E6:H6"/>
    <mergeCell ref="A7:B7"/>
    <mergeCell ref="C7:D7"/>
    <mergeCell ref="E7:H7"/>
  </mergeCells>
  <conditionalFormatting sqref="A10:A11 B47:C47 B48:B66">
    <cfRule type="cellIs" priority="22" stopIfTrue="1" operator="notEqual">
      <formula>0</formula>
    </cfRule>
  </conditionalFormatting>
  <conditionalFormatting sqref="A10:A11 B47:C47 B48:B66">
    <cfRule type="cellIs" dxfId="77" priority="21" stopIfTrue="1" operator="equal">
      <formula>0</formula>
    </cfRule>
  </conditionalFormatting>
  <conditionalFormatting sqref="A10:A11">
    <cfRule type="cellIs" dxfId="76" priority="20" operator="equal">
      <formula>#REF!</formula>
    </cfRule>
  </conditionalFormatting>
  <conditionalFormatting sqref="G5">
    <cfRule type="cellIs" dxfId="75" priority="19" stopIfTrue="1" operator="equal">
      <formula>0</formula>
    </cfRule>
  </conditionalFormatting>
  <conditionalFormatting sqref="C7">
    <cfRule type="cellIs" dxfId="74" priority="16" stopIfTrue="1" operator="equal">
      <formula>0</formula>
    </cfRule>
  </conditionalFormatting>
  <conditionalFormatting sqref="C8:C9">
    <cfRule type="cellIs" dxfId="73" priority="15" stopIfTrue="1" operator="equal">
      <formula>0</formula>
    </cfRule>
  </conditionalFormatting>
  <conditionalFormatting sqref="C48:C66">
    <cfRule type="cellIs" priority="18" stopIfTrue="1" operator="notEqual">
      <formula>0</formula>
    </cfRule>
  </conditionalFormatting>
  <conditionalFormatting sqref="C48:C66">
    <cfRule type="cellIs" dxfId="72" priority="17" stopIfTrue="1" operator="equal">
      <formula>0</formula>
    </cfRule>
  </conditionalFormatting>
  <conditionalFormatting sqref="D14">
    <cfRule type="cellIs" priority="14" stopIfTrue="1" operator="notEqual">
      <formula>0</formula>
    </cfRule>
  </conditionalFormatting>
  <conditionalFormatting sqref="D14">
    <cfRule type="cellIs" dxfId="71" priority="13" stopIfTrue="1" operator="equal">
      <formula>0</formula>
    </cfRule>
  </conditionalFormatting>
  <conditionalFormatting sqref="D15:F25">
    <cfRule type="cellIs" priority="12" stopIfTrue="1" operator="notEqual">
      <formula>0</formula>
    </cfRule>
  </conditionalFormatting>
  <conditionalFormatting sqref="D15:F25">
    <cfRule type="cellIs" dxfId="70" priority="11" stopIfTrue="1" operator="equal">
      <formula>0</formula>
    </cfRule>
  </conditionalFormatting>
  <conditionalFormatting sqref="E14:F14">
    <cfRule type="cellIs" priority="10" stopIfTrue="1" operator="notEqual">
      <formula>0</formula>
    </cfRule>
  </conditionalFormatting>
  <conditionalFormatting sqref="E14:F14">
    <cfRule type="cellIs" dxfId="69" priority="9" stopIfTrue="1" operator="equal">
      <formula>0</formula>
    </cfRule>
  </conditionalFormatting>
  <conditionalFormatting sqref="D29">
    <cfRule type="cellIs" priority="8" stopIfTrue="1" operator="notEqual">
      <formula>0</formula>
    </cfRule>
  </conditionalFormatting>
  <conditionalFormatting sqref="D29">
    <cfRule type="cellIs" dxfId="68" priority="7" stopIfTrue="1" operator="equal">
      <formula>0</formula>
    </cfRule>
  </conditionalFormatting>
  <conditionalFormatting sqref="D30:F40">
    <cfRule type="cellIs" priority="6" stopIfTrue="1" operator="notEqual">
      <formula>0</formula>
    </cfRule>
  </conditionalFormatting>
  <conditionalFormatting sqref="D30:F40">
    <cfRule type="cellIs" dxfId="67" priority="5" stopIfTrue="1" operator="equal">
      <formula>""</formula>
    </cfRule>
  </conditionalFormatting>
  <conditionalFormatting sqref="E29:F29">
    <cfRule type="cellIs" priority="4" stopIfTrue="1" operator="notEqual">
      <formula>0</formula>
    </cfRule>
  </conditionalFormatting>
  <conditionalFormatting sqref="E29:F29">
    <cfRule type="cellIs" dxfId="66" priority="3" stopIfTrue="1" operator="equal">
      <formula>0</formula>
    </cfRule>
  </conditionalFormatting>
  <conditionalFormatting sqref="F4">
    <cfRule type="cellIs" dxfId="65" priority="1" stopIfTrue="1" operator="equal">
      <formula>0</formula>
    </cfRule>
  </conditionalFormatting>
  <hyperlinks>
    <hyperlink ref="AF4" location="Instructions!A8" display="Instructions" xr:uid="{1A3D871D-71AE-4DAA-A33C-4314A00C308F}"/>
  </hyperlinks>
  <printOptions horizontalCentered="1"/>
  <pageMargins left="0.25" right="0.25" top="0.75" bottom="0.75" header="0.3" footer="0.3"/>
  <pageSetup scale="18"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C1175-D397-4C66-8BAD-6F4B9804DC4A}">
  <sheetPr>
    <tabColor theme="8" tint="0.59999389629810485"/>
    <pageSetUpPr fitToPage="1"/>
  </sheetPr>
  <dimension ref="A1:BE107"/>
  <sheetViews>
    <sheetView showGridLines="0" zoomScale="75" zoomScaleNormal="75" zoomScaleSheetLayoutView="70" workbookViewId="0">
      <selection activeCell="F4" sqref="F4:H4"/>
    </sheetView>
  </sheetViews>
  <sheetFormatPr defaultColWidth="9.140625" defaultRowHeight="14.25" x14ac:dyDescent="0.25"/>
  <cols>
    <col min="1" max="1" width="14.7109375" style="14" customWidth="1"/>
    <col min="2" max="2" width="19.7109375" style="14" customWidth="1"/>
    <col min="3" max="3" width="29.7109375" style="14" customWidth="1"/>
    <col min="4" max="4" width="23.7109375" style="14" customWidth="1"/>
    <col min="5" max="5" width="25.5703125" style="14" customWidth="1"/>
    <col min="6" max="6" width="23.85546875" style="14" customWidth="1"/>
    <col min="7" max="7" width="23.7109375" style="14" customWidth="1"/>
    <col min="8" max="8" width="18.85546875" style="14" customWidth="1"/>
    <col min="9" max="9" width="9.140625" style="14" customWidth="1"/>
    <col min="10" max="10" width="17.7109375" style="14" customWidth="1"/>
    <col min="11" max="11" width="33.28515625" style="14" customWidth="1"/>
    <col min="12" max="12" width="15.85546875" style="14" customWidth="1"/>
    <col min="13" max="13" width="15.7109375" style="14" customWidth="1"/>
    <col min="14" max="14" width="15.85546875" style="14" customWidth="1"/>
    <col min="15" max="15" width="10.7109375" style="14" customWidth="1"/>
    <col min="16" max="16" width="15.85546875" style="14" customWidth="1"/>
    <col min="17" max="17" width="30.28515625" style="14" customWidth="1"/>
    <col min="18" max="18" width="13.5703125" style="14" customWidth="1"/>
    <col min="19" max="19" width="10.7109375" style="14" customWidth="1"/>
    <col min="20" max="20" width="10.5703125" style="14" customWidth="1"/>
    <col min="21" max="22" width="10.7109375" style="14" customWidth="1"/>
    <col min="23" max="23" width="19.28515625" style="14" customWidth="1"/>
    <col min="24" max="24" width="10.7109375" style="14" customWidth="1"/>
    <col min="25" max="31" width="9.140625" style="14" customWidth="1"/>
    <col min="32" max="32" width="20.42578125" style="14" bestFit="1" customWidth="1"/>
    <col min="33" max="33" width="21.28515625" style="14" customWidth="1"/>
    <col min="34" max="16384" width="9.140625" style="14"/>
  </cols>
  <sheetData>
    <row r="1" spans="1:57" ht="27" customHeight="1" x14ac:dyDescent="0.25">
      <c r="E1" s="5" t="s">
        <v>9</v>
      </c>
      <c r="F1" s="164" t="str">
        <f>IF(('Contract Roll-up'!F1)="","",'Contract Roll-up'!F1)</f>
        <v/>
      </c>
      <c r="G1" s="165"/>
      <c r="H1" s="166"/>
    </row>
    <row r="2" spans="1:57" ht="27" customHeight="1" x14ac:dyDescent="0.25">
      <c r="E2" s="5" t="s">
        <v>10</v>
      </c>
      <c r="F2" s="164" t="str">
        <f>IF(('Contract Roll-up'!F2)="","",'Contract Roll-up'!F2)</f>
        <v/>
      </c>
      <c r="G2" s="165"/>
      <c r="H2" s="166"/>
    </row>
    <row r="3" spans="1:57" ht="27" customHeight="1" x14ac:dyDescent="0.25">
      <c r="E3" s="5" t="s">
        <v>11</v>
      </c>
      <c r="F3" s="164" t="str">
        <f>IF(('Contract Roll-up'!F3)="","",'Contract Roll-up'!F3)</f>
        <v/>
      </c>
      <c r="G3" s="165"/>
      <c r="H3" s="166"/>
      <c r="J3" s="9"/>
      <c r="K3" s="10" t="s">
        <v>41</v>
      </c>
    </row>
    <row r="4" spans="1:57" s="4" customFormat="1" ht="27" customHeight="1" x14ac:dyDescent="0.25">
      <c r="C4" s="11" t="s">
        <v>8</v>
      </c>
      <c r="D4" s="72" t="str">
        <f>IF(('Contract Roll-up'!D4)="","",'Contract Roll-up'!D4)</f>
        <v/>
      </c>
      <c r="E4" s="5" t="s">
        <v>52</v>
      </c>
      <c r="F4" s="102"/>
      <c r="G4" s="103"/>
      <c r="H4" s="104"/>
      <c r="L4" s="6"/>
      <c r="N4" s="6"/>
      <c r="R4" s="6"/>
      <c r="AA4" s="4">
        <v>4</v>
      </c>
      <c r="AF4" s="12" t="s">
        <v>0</v>
      </c>
      <c r="AG4" s="8" t="s">
        <v>1</v>
      </c>
    </row>
    <row r="5" spans="1:57" s="4" customFormat="1" ht="27" customHeight="1" x14ac:dyDescent="0.25">
      <c r="A5" s="13"/>
      <c r="C5" s="135" t="s">
        <v>29</v>
      </c>
      <c r="D5" s="136"/>
      <c r="E5" s="136"/>
      <c r="F5" s="136"/>
      <c r="G5" s="150"/>
      <c r="H5" s="150"/>
      <c r="L5" s="6"/>
      <c r="N5" s="6"/>
      <c r="R5" s="6"/>
      <c r="AA5" s="4">
        <v>5</v>
      </c>
    </row>
    <row r="6" spans="1:57" ht="21.95" customHeight="1" x14ac:dyDescent="0.25">
      <c r="A6" s="132" t="s">
        <v>30</v>
      </c>
      <c r="B6" s="133"/>
      <c r="C6" s="133"/>
      <c r="D6" s="134"/>
      <c r="E6" s="129" t="str">
        <f>IF('Contract Roll-up'!D3="HUB","Work Authorization HUB Status","Work Authorization DBE Status")</f>
        <v>Work Authorization DBE Status</v>
      </c>
      <c r="F6" s="130"/>
      <c r="G6" s="130"/>
      <c r="H6" s="131"/>
      <c r="J6" s="4"/>
      <c r="K6" s="15"/>
      <c r="L6" s="15"/>
      <c r="M6" s="15"/>
      <c r="N6" s="15"/>
      <c r="O6" s="15"/>
      <c r="P6" s="15"/>
      <c r="Q6" s="15"/>
      <c r="R6" s="15"/>
      <c r="S6" s="15"/>
      <c r="T6" s="15"/>
      <c r="U6" s="15"/>
      <c r="V6" s="15"/>
    </row>
    <row r="7" spans="1:57" s="4" customFormat="1" ht="19.5" customHeight="1" x14ac:dyDescent="0.25">
      <c r="A7" s="114" t="s">
        <v>31</v>
      </c>
      <c r="B7" s="115"/>
      <c r="C7" s="151">
        <v>16</v>
      </c>
      <c r="D7" s="152"/>
      <c r="E7" s="126" t="s">
        <v>35</v>
      </c>
      <c r="F7" s="127"/>
      <c r="G7" s="127"/>
      <c r="H7" s="128"/>
      <c r="L7" s="6"/>
      <c r="N7" s="6"/>
      <c r="R7" s="6"/>
      <c r="AA7" s="4" t="s">
        <v>2</v>
      </c>
    </row>
    <row r="8" spans="1:57" s="4" customFormat="1" ht="20.25" customHeight="1" x14ac:dyDescent="0.25">
      <c r="A8" s="110" t="s">
        <v>32</v>
      </c>
      <c r="B8" s="111"/>
      <c r="C8" s="99"/>
      <c r="D8" s="101"/>
      <c r="E8" s="167" t="str">
        <f>IF('Contract Roll-up'!D3="HUB","Total HUB Amount 
       Committed","Total DBE Amount 
       Committed")</f>
        <v>Total DBE Amount 
       Committed</v>
      </c>
      <c r="F8" s="169" t="str">
        <f>IF(D26=0,"",D26)</f>
        <v/>
      </c>
      <c r="G8" s="170"/>
      <c r="H8" s="171"/>
      <c r="L8" s="6"/>
      <c r="N8" s="6"/>
      <c r="R8" s="6"/>
      <c r="AA8" s="4" t="s">
        <v>3</v>
      </c>
    </row>
    <row r="9" spans="1:57" s="4" customFormat="1" ht="20.100000000000001" customHeight="1" x14ac:dyDescent="0.25">
      <c r="A9" s="110" t="s">
        <v>33</v>
      </c>
      <c r="B9" s="111"/>
      <c r="C9" s="116"/>
      <c r="D9" s="117"/>
      <c r="E9" s="168"/>
      <c r="F9" s="172"/>
      <c r="G9" s="173"/>
      <c r="H9" s="174"/>
      <c r="L9" s="6"/>
      <c r="N9" s="6"/>
      <c r="R9" s="6"/>
      <c r="AA9" s="4" t="s">
        <v>4</v>
      </c>
    </row>
    <row r="10" spans="1:57" s="4" customFormat="1" ht="30" customHeight="1" x14ac:dyDescent="0.25">
      <c r="A10" s="125" t="s">
        <v>34</v>
      </c>
      <c r="B10" s="125"/>
      <c r="C10" s="97">
        <f>B68</f>
        <v>0</v>
      </c>
      <c r="D10" s="98"/>
      <c r="E10" s="16" t="str">
        <f>IF('Contract Roll-up'!D3="HUB","HUB % Committed 
        to Date","DBE % Committed 
        to Date")</f>
        <v>DBE % Committed 
        to Date</v>
      </c>
      <c r="F10" s="149" t="str">
        <f>IF(C9="","",D26/C11)</f>
        <v/>
      </c>
      <c r="G10" s="149"/>
      <c r="H10" s="149"/>
      <c r="L10" s="6"/>
      <c r="N10" s="6"/>
      <c r="R10" s="6"/>
      <c r="AA10" s="4" t="s">
        <v>5</v>
      </c>
    </row>
    <row r="11" spans="1:57" s="4" customFormat="1" ht="19.5" customHeight="1" x14ac:dyDescent="0.2">
      <c r="A11" s="96" t="s">
        <v>51</v>
      </c>
      <c r="B11" s="96"/>
      <c r="C11" s="97">
        <f>C9+C10</f>
        <v>0</v>
      </c>
      <c r="D11" s="98"/>
      <c r="E11" s="16" t="str">
        <f>IF('Contract Roll-up'!D3="HUB","HUB % Paid to Date","DBE % Paid to Date")</f>
        <v>DBE % Paid to Date</v>
      </c>
      <c r="F11" s="149" t="str">
        <f>IF(C9="","",G26/C11)</f>
        <v/>
      </c>
      <c r="G11" s="149"/>
      <c r="H11" s="149"/>
      <c r="I11" s="17"/>
      <c r="J11" s="18"/>
      <c r="K11" s="18"/>
      <c r="L11" s="19"/>
      <c r="M11" s="18"/>
      <c r="N11" s="19"/>
      <c r="O11" s="18"/>
      <c r="P11" s="18"/>
      <c r="Q11" s="18"/>
      <c r="R11" s="19"/>
      <c r="S11" s="18"/>
      <c r="T11" s="18"/>
      <c r="U11" s="18"/>
      <c r="V11" s="18"/>
      <c r="W11" s="18"/>
      <c r="X11" s="18"/>
      <c r="Y11" s="18"/>
      <c r="Z11" s="18"/>
      <c r="AA11" s="18"/>
      <c r="AB11" s="18"/>
      <c r="AC11" s="18"/>
      <c r="AD11" s="18"/>
      <c r="AE11" s="18"/>
      <c r="AF11" s="18"/>
      <c r="AG11" s="18"/>
      <c r="AH11" s="18"/>
      <c r="AI11" s="18"/>
      <c r="AJ11" s="18"/>
      <c r="AK11" s="18"/>
    </row>
    <row r="12" spans="1:57" s="20" customFormat="1" ht="21.95" customHeight="1" thickBot="1" x14ac:dyDescent="0.3">
      <c r="A12" s="132" t="s">
        <v>36</v>
      </c>
      <c r="B12" s="133"/>
      <c r="C12" s="133"/>
      <c r="D12" s="133"/>
      <c r="E12" s="133"/>
      <c r="F12" s="133"/>
      <c r="G12" s="133"/>
      <c r="H12" s="134"/>
      <c r="L12" s="21"/>
      <c r="N12" s="21"/>
      <c r="R12" s="21"/>
      <c r="AF12" s="153"/>
      <c r="AG12" s="154"/>
    </row>
    <row r="13" spans="1:57" s="4" customFormat="1" ht="63" customHeight="1" thickBot="1" x14ac:dyDescent="0.3">
      <c r="A13" s="22" t="s">
        <v>6</v>
      </c>
      <c r="B13" s="137" t="str">
        <f>'Contract Roll-up'!B13</f>
        <v>Subproviders Name: DBE only 
(Enter Alphabetically)</v>
      </c>
      <c r="C13" s="138"/>
      <c r="D13" s="22" t="s">
        <v>38</v>
      </c>
      <c r="E13" s="22" t="s">
        <v>21</v>
      </c>
      <c r="F13" s="22" t="s">
        <v>13</v>
      </c>
      <c r="G13" s="22" t="s">
        <v>22</v>
      </c>
      <c r="H13" s="22" t="s">
        <v>12</v>
      </c>
      <c r="J13" s="23"/>
      <c r="K13" s="24"/>
      <c r="L13" s="25"/>
      <c r="M13" s="24"/>
      <c r="N13" s="24"/>
      <c r="O13" s="24"/>
      <c r="P13" s="24"/>
      <c r="Q13" s="23"/>
      <c r="R13" s="26"/>
      <c r="S13" s="24"/>
      <c r="T13" s="24"/>
      <c r="U13" s="24"/>
      <c r="V13" s="24"/>
      <c r="W13" s="24"/>
      <c r="X13" s="24"/>
      <c r="AF13" s="27"/>
      <c r="AG13" s="28"/>
    </row>
    <row r="14" spans="1:57" s="4" customFormat="1" ht="20.100000000000001" customHeight="1" x14ac:dyDescent="0.25">
      <c r="A14" s="29">
        <v>1</v>
      </c>
      <c r="B14" s="107" t="str">
        <f>IF(('Contract Roll-up'!B14)="","",'Contract Roll-up'!B14)</f>
        <v/>
      </c>
      <c r="C14" s="109"/>
      <c r="D14" s="3"/>
      <c r="E14" s="3"/>
      <c r="F14" s="3"/>
      <c r="G14" s="49">
        <f>E14+F14</f>
        <v>0</v>
      </c>
      <c r="H14" s="31" t="str">
        <f t="shared" ref="H14:H26" si="0">IF(G14="","",IF(G14=0,"",G14/D14))</f>
        <v/>
      </c>
      <c r="I14" s="32"/>
      <c r="J14" s="33"/>
      <c r="K14" s="33"/>
      <c r="L14" s="34"/>
      <c r="M14" s="33"/>
      <c r="N14" s="33"/>
      <c r="O14" s="32"/>
      <c r="P14" s="33"/>
      <c r="R14" s="6"/>
      <c r="S14" s="33"/>
      <c r="T14" s="32"/>
      <c r="U14" s="33"/>
      <c r="V14" s="33"/>
      <c r="W14" s="32"/>
      <c r="X14" s="32"/>
      <c r="Y14" s="32"/>
      <c r="Z14" s="32"/>
      <c r="AA14" s="32"/>
      <c r="AB14" s="32"/>
      <c r="AC14" s="32"/>
      <c r="AD14" s="32"/>
      <c r="AE14" s="32"/>
      <c r="AF14" s="35"/>
      <c r="AG14" s="36"/>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row>
    <row r="15" spans="1:57" s="4" customFormat="1" ht="20.100000000000001" customHeight="1" x14ac:dyDescent="0.25">
      <c r="A15" s="29">
        <v>2</v>
      </c>
      <c r="B15" s="107" t="str">
        <f>IF(('Contract Roll-up'!B15)="","",'Contract Roll-up'!B15)</f>
        <v/>
      </c>
      <c r="C15" s="109"/>
      <c r="D15" s="3"/>
      <c r="E15" s="3"/>
      <c r="F15" s="3"/>
      <c r="G15" s="49">
        <f t="shared" ref="G15:G25" si="1">E15+F15</f>
        <v>0</v>
      </c>
      <c r="H15" s="31" t="str">
        <f t="shared" si="0"/>
        <v/>
      </c>
      <c r="I15" s="32"/>
      <c r="J15" s="33"/>
      <c r="K15" s="33"/>
      <c r="L15" s="34"/>
      <c r="M15" s="33"/>
      <c r="N15" s="33"/>
      <c r="O15" s="32"/>
      <c r="P15" s="33"/>
      <c r="R15" s="6"/>
      <c r="S15" s="33"/>
      <c r="T15" s="32"/>
      <c r="U15" s="33"/>
      <c r="V15" s="33"/>
      <c r="W15" s="32"/>
      <c r="X15" s="32"/>
      <c r="Y15" s="32"/>
      <c r="Z15" s="32"/>
      <c r="AA15" s="32"/>
      <c r="AB15" s="32"/>
      <c r="AC15" s="32"/>
      <c r="AD15" s="32"/>
      <c r="AE15" s="32"/>
      <c r="AF15" s="37"/>
      <c r="AG15" s="38"/>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row>
    <row r="16" spans="1:57" s="4" customFormat="1" ht="20.100000000000001" customHeight="1" x14ac:dyDescent="0.25">
      <c r="A16" s="29">
        <v>3</v>
      </c>
      <c r="B16" s="107" t="str">
        <f>IF(('Contract Roll-up'!B16)="","",'Contract Roll-up'!B16)</f>
        <v/>
      </c>
      <c r="C16" s="109"/>
      <c r="D16" s="3"/>
      <c r="E16" s="3"/>
      <c r="F16" s="3"/>
      <c r="G16" s="49">
        <f t="shared" si="1"/>
        <v>0</v>
      </c>
      <c r="H16" s="31" t="str">
        <f t="shared" si="0"/>
        <v/>
      </c>
      <c r="I16" s="32"/>
      <c r="J16" s="33"/>
      <c r="K16" s="33"/>
      <c r="L16" s="34"/>
      <c r="M16" s="33"/>
      <c r="N16" s="33"/>
      <c r="O16" s="32"/>
      <c r="P16" s="33"/>
      <c r="R16" s="6"/>
      <c r="S16" s="33"/>
      <c r="T16" s="32"/>
      <c r="U16" s="33"/>
      <c r="V16" s="33"/>
      <c r="W16" s="32"/>
      <c r="X16" s="32"/>
      <c r="Y16" s="32"/>
      <c r="Z16" s="32"/>
      <c r="AA16" s="32"/>
      <c r="AB16" s="32"/>
      <c r="AC16" s="32"/>
      <c r="AD16" s="32"/>
      <c r="AE16" s="32"/>
      <c r="AF16" s="37"/>
      <c r="AG16" s="38"/>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row>
    <row r="17" spans="1:57" s="4" customFormat="1" ht="20.100000000000001" customHeight="1" x14ac:dyDescent="0.25">
      <c r="A17" s="29">
        <v>4</v>
      </c>
      <c r="B17" s="107" t="str">
        <f>IF(('Contract Roll-up'!B17)="","",'Contract Roll-up'!B17)</f>
        <v/>
      </c>
      <c r="C17" s="109"/>
      <c r="D17" s="3"/>
      <c r="E17" s="3"/>
      <c r="F17" s="3"/>
      <c r="G17" s="49">
        <f t="shared" si="1"/>
        <v>0</v>
      </c>
      <c r="H17" s="31" t="str">
        <f t="shared" si="0"/>
        <v/>
      </c>
      <c r="I17" s="32"/>
      <c r="J17" s="33"/>
      <c r="K17" s="33"/>
      <c r="L17" s="34"/>
      <c r="M17" s="33"/>
      <c r="N17" s="33"/>
      <c r="O17" s="32"/>
      <c r="P17" s="33"/>
      <c r="R17" s="6"/>
      <c r="S17" s="33"/>
      <c r="T17" s="32"/>
      <c r="U17" s="33"/>
      <c r="V17" s="33"/>
      <c r="W17" s="32"/>
      <c r="X17" s="32"/>
      <c r="Y17" s="32"/>
      <c r="Z17" s="32"/>
      <c r="AA17" s="32"/>
      <c r="AB17" s="32"/>
      <c r="AC17" s="32"/>
      <c r="AD17" s="32"/>
      <c r="AE17" s="32"/>
      <c r="AF17" s="37"/>
      <c r="AG17" s="38"/>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row>
    <row r="18" spans="1:57" s="4" customFormat="1" ht="20.100000000000001" customHeight="1" x14ac:dyDescent="0.25">
      <c r="A18" s="29">
        <v>5</v>
      </c>
      <c r="B18" s="107" t="str">
        <f>IF(('Contract Roll-up'!B18)="","",'Contract Roll-up'!B18)</f>
        <v/>
      </c>
      <c r="C18" s="109"/>
      <c r="D18" s="3"/>
      <c r="E18" s="3"/>
      <c r="F18" s="3"/>
      <c r="G18" s="49">
        <f t="shared" si="1"/>
        <v>0</v>
      </c>
      <c r="H18" s="31" t="str">
        <f t="shared" si="0"/>
        <v/>
      </c>
      <c r="I18" s="32"/>
      <c r="J18" s="33"/>
      <c r="K18" s="33"/>
      <c r="L18" s="34"/>
      <c r="M18" s="33"/>
      <c r="N18" s="33"/>
      <c r="O18" s="32"/>
      <c r="P18" s="33"/>
      <c r="R18" s="6"/>
      <c r="S18" s="33"/>
      <c r="T18" s="32"/>
      <c r="U18" s="33"/>
      <c r="V18" s="33"/>
      <c r="W18" s="32"/>
      <c r="X18" s="32"/>
      <c r="Y18" s="32"/>
      <c r="Z18" s="32"/>
      <c r="AA18" s="32"/>
      <c r="AB18" s="32"/>
      <c r="AC18" s="32"/>
      <c r="AD18" s="32"/>
      <c r="AE18" s="32"/>
      <c r="AF18" s="37"/>
      <c r="AG18" s="38"/>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row>
    <row r="19" spans="1:57" s="4" customFormat="1" ht="20.100000000000001" customHeight="1" x14ac:dyDescent="0.25">
      <c r="A19" s="29">
        <v>6</v>
      </c>
      <c r="B19" s="107" t="str">
        <f>IF(('Contract Roll-up'!B19)="","",'Contract Roll-up'!B19)</f>
        <v/>
      </c>
      <c r="C19" s="109"/>
      <c r="D19" s="3"/>
      <c r="E19" s="3"/>
      <c r="F19" s="3"/>
      <c r="G19" s="49">
        <f t="shared" si="1"/>
        <v>0</v>
      </c>
      <c r="H19" s="31" t="str">
        <f t="shared" si="0"/>
        <v/>
      </c>
      <c r="I19" s="32"/>
      <c r="J19" s="33"/>
      <c r="K19" s="33"/>
      <c r="L19" s="34"/>
      <c r="M19" s="33"/>
      <c r="N19" s="33"/>
      <c r="O19" s="32"/>
      <c r="P19" s="33"/>
      <c r="R19" s="6"/>
      <c r="S19" s="33"/>
      <c r="T19" s="32"/>
      <c r="U19" s="33"/>
      <c r="V19" s="33"/>
      <c r="W19" s="32"/>
      <c r="X19" s="32"/>
      <c r="Y19" s="32"/>
      <c r="Z19" s="32"/>
      <c r="AA19" s="32"/>
      <c r="AB19" s="32"/>
      <c r="AC19" s="32"/>
      <c r="AD19" s="32"/>
      <c r="AE19" s="32"/>
      <c r="AF19" s="37"/>
      <c r="AG19" s="38"/>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row>
    <row r="20" spans="1:57" s="4" customFormat="1" ht="20.100000000000001" customHeight="1" x14ac:dyDescent="0.25">
      <c r="A20" s="29">
        <v>7</v>
      </c>
      <c r="B20" s="107" t="str">
        <f>IF(('Contract Roll-up'!B20)="","",'Contract Roll-up'!B20)</f>
        <v/>
      </c>
      <c r="C20" s="109"/>
      <c r="D20" s="3"/>
      <c r="E20" s="3"/>
      <c r="F20" s="3"/>
      <c r="G20" s="49">
        <f t="shared" si="1"/>
        <v>0</v>
      </c>
      <c r="H20" s="31" t="str">
        <f t="shared" si="0"/>
        <v/>
      </c>
      <c r="I20" s="32"/>
      <c r="J20" s="33"/>
      <c r="K20" s="33"/>
      <c r="L20" s="34"/>
      <c r="M20" s="33"/>
      <c r="N20" s="33"/>
      <c r="O20" s="32"/>
      <c r="P20" s="33"/>
      <c r="R20" s="6"/>
      <c r="S20" s="33"/>
      <c r="T20" s="32"/>
      <c r="U20" s="33"/>
      <c r="V20" s="33"/>
      <c r="W20" s="32"/>
      <c r="X20" s="32"/>
      <c r="Y20" s="32"/>
      <c r="Z20" s="32"/>
      <c r="AA20" s="32"/>
      <c r="AB20" s="32"/>
      <c r="AC20" s="32"/>
      <c r="AD20" s="32"/>
      <c r="AE20" s="32"/>
      <c r="AF20" s="37"/>
      <c r="AG20" s="38"/>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row>
    <row r="21" spans="1:57" s="4" customFormat="1" ht="20.100000000000001" customHeight="1" x14ac:dyDescent="0.25">
      <c r="A21" s="29">
        <v>8</v>
      </c>
      <c r="B21" s="107" t="str">
        <f>IF(('Contract Roll-up'!B21)="","",'Contract Roll-up'!B21)</f>
        <v/>
      </c>
      <c r="C21" s="109"/>
      <c r="D21" s="3"/>
      <c r="E21" s="3"/>
      <c r="F21" s="3"/>
      <c r="G21" s="49">
        <f t="shared" si="1"/>
        <v>0</v>
      </c>
      <c r="H21" s="31" t="str">
        <f t="shared" si="0"/>
        <v/>
      </c>
      <c r="I21" s="32"/>
      <c r="J21" s="33"/>
      <c r="K21" s="33"/>
      <c r="L21" s="34"/>
      <c r="M21" s="33"/>
      <c r="N21" s="33"/>
      <c r="O21" s="32"/>
      <c r="P21" s="33"/>
      <c r="R21" s="6"/>
      <c r="S21" s="33"/>
      <c r="T21" s="32"/>
      <c r="U21" s="33"/>
      <c r="V21" s="33"/>
      <c r="W21" s="32"/>
      <c r="X21" s="32"/>
      <c r="Y21" s="32"/>
      <c r="Z21" s="32"/>
      <c r="AA21" s="32"/>
      <c r="AB21" s="32"/>
      <c r="AC21" s="32"/>
      <c r="AD21" s="32"/>
      <c r="AE21" s="32"/>
      <c r="AF21" s="37"/>
      <c r="AG21" s="38"/>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row>
    <row r="22" spans="1:57" s="4" customFormat="1" ht="20.100000000000001" customHeight="1" x14ac:dyDescent="0.25">
      <c r="A22" s="29">
        <v>9</v>
      </c>
      <c r="B22" s="107" t="str">
        <f>IF(('Contract Roll-up'!B22)="","",'Contract Roll-up'!B22)</f>
        <v/>
      </c>
      <c r="C22" s="109"/>
      <c r="D22" s="3"/>
      <c r="E22" s="3"/>
      <c r="F22" s="3"/>
      <c r="G22" s="49">
        <f t="shared" si="1"/>
        <v>0</v>
      </c>
      <c r="H22" s="31" t="str">
        <f t="shared" si="0"/>
        <v/>
      </c>
      <c r="I22" s="32"/>
      <c r="J22" s="33"/>
      <c r="K22" s="33"/>
      <c r="L22" s="34"/>
      <c r="M22" s="33"/>
      <c r="N22" s="33"/>
      <c r="O22" s="32"/>
      <c r="P22" s="33"/>
      <c r="R22" s="6"/>
      <c r="S22" s="33"/>
      <c r="T22" s="32"/>
      <c r="U22" s="33"/>
      <c r="V22" s="33"/>
      <c r="W22" s="32"/>
      <c r="X22" s="32"/>
      <c r="Y22" s="32"/>
      <c r="Z22" s="32"/>
      <c r="AA22" s="32"/>
      <c r="AB22" s="32"/>
      <c r="AC22" s="32"/>
      <c r="AD22" s="32"/>
      <c r="AE22" s="32"/>
      <c r="AF22" s="37"/>
      <c r="AG22" s="38"/>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row>
    <row r="23" spans="1:57" s="4" customFormat="1" ht="20.100000000000001" customHeight="1" x14ac:dyDescent="0.25">
      <c r="A23" s="29">
        <v>10</v>
      </c>
      <c r="B23" s="107" t="str">
        <f>IF(('Contract Roll-up'!B23)="","",'Contract Roll-up'!B23)</f>
        <v/>
      </c>
      <c r="C23" s="109"/>
      <c r="D23" s="3"/>
      <c r="E23" s="3"/>
      <c r="F23" s="3"/>
      <c r="G23" s="49">
        <f t="shared" si="1"/>
        <v>0</v>
      </c>
      <c r="H23" s="31" t="str">
        <f t="shared" si="0"/>
        <v/>
      </c>
      <c r="I23" s="32"/>
      <c r="J23" s="33"/>
      <c r="K23" s="33"/>
      <c r="L23" s="34"/>
      <c r="M23" s="33"/>
      <c r="N23" s="33"/>
      <c r="O23" s="32"/>
      <c r="P23" s="33"/>
      <c r="R23" s="6"/>
      <c r="S23" s="33"/>
      <c r="T23" s="32"/>
      <c r="U23" s="33"/>
      <c r="V23" s="33"/>
      <c r="W23" s="32"/>
      <c r="X23" s="32"/>
      <c r="Y23" s="32"/>
      <c r="Z23" s="32"/>
      <c r="AA23" s="32"/>
      <c r="AB23" s="32"/>
      <c r="AC23" s="32"/>
      <c r="AD23" s="32"/>
      <c r="AE23" s="32"/>
      <c r="AF23" s="37"/>
      <c r="AG23" s="38"/>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row>
    <row r="24" spans="1:57" s="4" customFormat="1" ht="20.100000000000001" customHeight="1" x14ac:dyDescent="0.25">
      <c r="A24" s="29">
        <v>11</v>
      </c>
      <c r="B24" s="107" t="str">
        <f>IF(('Contract Roll-up'!B24)="","",'Contract Roll-up'!B24)</f>
        <v/>
      </c>
      <c r="C24" s="109"/>
      <c r="D24" s="3"/>
      <c r="E24" s="3"/>
      <c r="F24" s="3"/>
      <c r="G24" s="49">
        <f t="shared" si="1"/>
        <v>0</v>
      </c>
      <c r="H24" s="31" t="str">
        <f t="shared" si="0"/>
        <v/>
      </c>
      <c r="I24" s="32"/>
      <c r="J24" s="33"/>
      <c r="K24" s="33"/>
      <c r="L24" s="34"/>
      <c r="M24" s="33"/>
      <c r="N24" s="33"/>
      <c r="O24" s="32"/>
      <c r="P24" s="33"/>
      <c r="R24" s="6"/>
      <c r="S24" s="33"/>
      <c r="T24" s="32"/>
      <c r="U24" s="33"/>
      <c r="V24" s="33"/>
      <c r="W24" s="32"/>
      <c r="X24" s="32"/>
      <c r="Y24" s="32"/>
      <c r="Z24" s="32"/>
      <c r="AA24" s="32"/>
      <c r="AB24" s="32"/>
      <c r="AC24" s="32"/>
      <c r="AD24" s="32"/>
      <c r="AE24" s="32"/>
      <c r="AF24" s="37"/>
      <c r="AG24" s="38"/>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row>
    <row r="25" spans="1:57" s="4" customFormat="1" ht="20.100000000000001" customHeight="1" x14ac:dyDescent="0.25">
      <c r="A25" s="29">
        <v>12</v>
      </c>
      <c r="B25" s="107" t="str">
        <f>IF(('Contract Roll-up'!B25)="","",'Contract Roll-up'!B25)</f>
        <v/>
      </c>
      <c r="C25" s="109"/>
      <c r="D25" s="3"/>
      <c r="E25" s="3"/>
      <c r="F25" s="3"/>
      <c r="G25" s="49">
        <f t="shared" si="1"/>
        <v>0</v>
      </c>
      <c r="H25" s="31" t="str">
        <f t="shared" si="0"/>
        <v/>
      </c>
      <c r="I25" s="32"/>
      <c r="J25" s="33"/>
      <c r="K25" s="33"/>
      <c r="L25" s="34"/>
      <c r="M25" s="33"/>
      <c r="N25" s="33"/>
      <c r="O25" s="32"/>
      <c r="P25" s="33"/>
      <c r="R25" s="6"/>
      <c r="S25" s="33"/>
      <c r="T25" s="32"/>
      <c r="U25" s="33"/>
      <c r="V25" s="33"/>
      <c r="W25" s="32"/>
      <c r="X25" s="32"/>
      <c r="Y25" s="32"/>
      <c r="Z25" s="32"/>
      <c r="AA25" s="32"/>
      <c r="AB25" s="32"/>
      <c r="AC25" s="32"/>
      <c r="AD25" s="32"/>
      <c r="AE25" s="32"/>
      <c r="AF25" s="39"/>
      <c r="AG25" s="40"/>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row>
    <row r="26" spans="1:57" s="4" customFormat="1" ht="20.100000000000001" customHeight="1" x14ac:dyDescent="0.25">
      <c r="A26" s="29"/>
      <c r="B26" s="87" t="str">
        <f>'Contract Roll-up'!B26</f>
        <v>Subproviders Subtotal (DBE only)</v>
      </c>
      <c r="C26" s="88"/>
      <c r="D26" s="30">
        <f>SUM(D14:D25)</f>
        <v>0</v>
      </c>
      <c r="E26" s="30">
        <f t="shared" ref="E26:G26" si="2">SUM(E14:E25)</f>
        <v>0</v>
      </c>
      <c r="F26" s="30">
        <f t="shared" si="2"/>
        <v>0</v>
      </c>
      <c r="G26" s="30">
        <f t="shared" si="2"/>
        <v>0</v>
      </c>
      <c r="H26" s="31" t="str">
        <f t="shared" si="0"/>
        <v/>
      </c>
      <c r="I26" s="32"/>
      <c r="J26" s="33"/>
      <c r="K26" s="33"/>
      <c r="L26" s="34"/>
      <c r="M26" s="33"/>
      <c r="N26" s="33"/>
      <c r="O26" s="32"/>
      <c r="P26" s="33"/>
      <c r="R26" s="6"/>
      <c r="S26" s="33"/>
      <c r="T26" s="32"/>
      <c r="U26" s="33"/>
      <c r="V26" s="33"/>
      <c r="W26" s="32"/>
      <c r="X26" s="32"/>
      <c r="Y26" s="32"/>
      <c r="Z26" s="32"/>
      <c r="AA26" s="32"/>
      <c r="AB26" s="32"/>
      <c r="AC26" s="32"/>
      <c r="AD26" s="32"/>
      <c r="AE26" s="32"/>
      <c r="AF26" s="37"/>
      <c r="AG26" s="38"/>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row>
    <row r="27" spans="1:57" s="4" customFormat="1" ht="3.95" customHeight="1" x14ac:dyDescent="0.25">
      <c r="A27" s="139" t="s">
        <v>67</v>
      </c>
      <c r="B27" s="140"/>
      <c r="C27" s="140"/>
      <c r="D27" s="140"/>
      <c r="E27" s="140"/>
      <c r="F27" s="140"/>
      <c r="G27" s="140"/>
      <c r="H27" s="141"/>
      <c r="I27" s="32"/>
      <c r="J27" s="33"/>
      <c r="K27" s="33"/>
      <c r="L27" s="34"/>
      <c r="M27" s="33"/>
      <c r="N27" s="33"/>
      <c r="O27" s="32"/>
      <c r="P27" s="33"/>
      <c r="R27" s="6"/>
      <c r="S27" s="33"/>
      <c r="T27" s="32"/>
      <c r="U27" s="33"/>
      <c r="V27" s="33"/>
      <c r="W27" s="32"/>
      <c r="X27" s="32"/>
      <c r="Y27" s="32"/>
      <c r="Z27" s="32"/>
      <c r="AA27" s="32"/>
      <c r="AB27" s="32"/>
      <c r="AC27" s="32"/>
      <c r="AD27" s="32"/>
      <c r="AE27" s="32"/>
      <c r="AF27" s="39"/>
      <c r="AG27" s="40"/>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row>
    <row r="28" spans="1:57" s="4" customFormat="1" ht="63" customHeight="1" x14ac:dyDescent="0.25">
      <c r="A28" s="22" t="s">
        <v>6</v>
      </c>
      <c r="B28" s="137" t="str">
        <f>'Contract Roll-up'!B28</f>
        <v>Subproviders Name: non-DBE only 
(Enter Alphabetically)</v>
      </c>
      <c r="C28" s="138"/>
      <c r="D28" s="22" t="s">
        <v>14</v>
      </c>
      <c r="E28" s="22" t="s">
        <v>21</v>
      </c>
      <c r="F28" s="22" t="s">
        <v>13</v>
      </c>
      <c r="G28" s="22" t="s">
        <v>22</v>
      </c>
      <c r="H28" s="22" t="s">
        <v>12</v>
      </c>
      <c r="I28" s="32"/>
      <c r="J28" s="33"/>
      <c r="K28" s="33"/>
      <c r="L28" s="34"/>
      <c r="M28" s="33"/>
      <c r="N28" s="33"/>
      <c r="O28" s="32"/>
      <c r="P28" s="33"/>
      <c r="R28" s="6"/>
      <c r="S28" s="33"/>
      <c r="T28" s="32"/>
      <c r="U28" s="33"/>
      <c r="V28" s="33"/>
      <c r="W28" s="32"/>
      <c r="X28" s="32"/>
      <c r="Y28" s="32"/>
      <c r="Z28" s="32"/>
      <c r="AA28" s="32"/>
      <c r="AB28" s="32"/>
      <c r="AC28" s="32"/>
      <c r="AD28" s="32"/>
      <c r="AE28" s="32"/>
      <c r="AF28" s="37"/>
      <c r="AG28" s="38"/>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row>
    <row r="29" spans="1:57" s="4" customFormat="1" ht="20.100000000000001" customHeight="1" x14ac:dyDescent="0.25">
      <c r="A29" s="29">
        <v>1</v>
      </c>
      <c r="B29" s="107" t="str">
        <f>IF(('Contract Roll-up'!B29)="","",'Contract Roll-up'!B29)</f>
        <v/>
      </c>
      <c r="C29" s="109"/>
      <c r="D29" s="3"/>
      <c r="E29" s="3"/>
      <c r="F29" s="3"/>
      <c r="G29" s="49">
        <f>E29+F29</f>
        <v>0</v>
      </c>
      <c r="H29" s="31" t="str">
        <f t="shared" ref="H29:H41" si="3">IF(G29="","",IF(G29=0,"",G29/D29))</f>
        <v/>
      </c>
      <c r="I29" s="32"/>
      <c r="J29" s="33"/>
      <c r="K29" s="33"/>
      <c r="L29" s="34"/>
      <c r="M29" s="33"/>
      <c r="N29" s="33"/>
      <c r="O29" s="32"/>
      <c r="P29" s="33"/>
      <c r="R29" s="6"/>
      <c r="S29" s="33"/>
      <c r="T29" s="32"/>
      <c r="U29" s="33"/>
      <c r="V29" s="33"/>
      <c r="W29" s="32"/>
      <c r="X29" s="32"/>
      <c r="Y29" s="32"/>
      <c r="Z29" s="32"/>
      <c r="AA29" s="32"/>
      <c r="AB29" s="32"/>
      <c r="AC29" s="32"/>
      <c r="AD29" s="32"/>
      <c r="AE29" s="32"/>
      <c r="AF29" s="37"/>
      <c r="AG29" s="38"/>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row>
    <row r="30" spans="1:57" s="4" customFormat="1" ht="20.100000000000001" customHeight="1" x14ac:dyDescent="0.25">
      <c r="A30" s="29">
        <v>2</v>
      </c>
      <c r="B30" s="107" t="str">
        <f>IF(('Contract Roll-up'!B30)="","",'Contract Roll-up'!B30)</f>
        <v/>
      </c>
      <c r="C30" s="109"/>
      <c r="D30" s="3"/>
      <c r="E30" s="3"/>
      <c r="F30" s="3"/>
      <c r="G30" s="49">
        <f t="shared" ref="G30:G40" si="4">E30+F30</f>
        <v>0</v>
      </c>
      <c r="H30" s="31" t="str">
        <f t="shared" si="3"/>
        <v/>
      </c>
      <c r="I30" s="32"/>
      <c r="J30" s="33"/>
      <c r="K30" s="33"/>
      <c r="L30" s="34"/>
      <c r="M30" s="33"/>
      <c r="N30" s="33"/>
      <c r="O30" s="32"/>
      <c r="P30" s="33"/>
      <c r="R30" s="6"/>
      <c r="S30" s="33"/>
      <c r="T30" s="32"/>
      <c r="U30" s="33"/>
      <c r="V30" s="33"/>
      <c r="W30" s="32"/>
      <c r="X30" s="32"/>
      <c r="Y30" s="32"/>
      <c r="Z30" s="32"/>
      <c r="AA30" s="32"/>
      <c r="AB30" s="32"/>
      <c r="AC30" s="32"/>
      <c r="AD30" s="32"/>
      <c r="AE30" s="32"/>
      <c r="AF30" s="37"/>
      <c r="AG30" s="38"/>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row>
    <row r="31" spans="1:57" s="4" customFormat="1" ht="20.100000000000001" customHeight="1" x14ac:dyDescent="0.25">
      <c r="A31" s="29">
        <v>3</v>
      </c>
      <c r="B31" s="107" t="str">
        <f>IF(('Contract Roll-up'!B31)="","",'Contract Roll-up'!B31)</f>
        <v/>
      </c>
      <c r="C31" s="109"/>
      <c r="D31" s="3"/>
      <c r="E31" s="3"/>
      <c r="F31" s="3"/>
      <c r="G31" s="49">
        <f t="shared" si="4"/>
        <v>0</v>
      </c>
      <c r="H31" s="31" t="str">
        <f t="shared" si="3"/>
        <v/>
      </c>
      <c r="I31" s="32"/>
      <c r="J31" s="33"/>
      <c r="K31" s="33"/>
      <c r="L31" s="34"/>
      <c r="M31" s="33"/>
      <c r="N31" s="33"/>
      <c r="O31" s="32"/>
      <c r="P31" s="33"/>
      <c r="R31" s="6"/>
      <c r="S31" s="33"/>
      <c r="T31" s="32"/>
      <c r="U31" s="33"/>
      <c r="V31" s="33"/>
      <c r="W31" s="32"/>
      <c r="X31" s="32"/>
      <c r="Y31" s="32"/>
      <c r="Z31" s="32"/>
      <c r="AA31" s="32"/>
      <c r="AB31" s="32"/>
      <c r="AC31" s="32"/>
      <c r="AD31" s="32"/>
      <c r="AE31" s="32"/>
      <c r="AF31" s="37"/>
      <c r="AG31" s="38"/>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row>
    <row r="32" spans="1:57" s="4" customFormat="1" ht="20.100000000000001" customHeight="1" x14ac:dyDescent="0.25">
      <c r="A32" s="29">
        <v>4</v>
      </c>
      <c r="B32" s="107" t="str">
        <f>IF(('Contract Roll-up'!B32)="","",'Contract Roll-up'!B32)</f>
        <v/>
      </c>
      <c r="C32" s="109"/>
      <c r="D32" s="3"/>
      <c r="E32" s="3"/>
      <c r="F32" s="3"/>
      <c r="G32" s="49">
        <f t="shared" si="4"/>
        <v>0</v>
      </c>
      <c r="H32" s="31" t="str">
        <f t="shared" si="3"/>
        <v/>
      </c>
      <c r="I32" s="32"/>
      <c r="J32" s="33"/>
      <c r="K32" s="33"/>
      <c r="L32" s="34"/>
      <c r="M32" s="33"/>
      <c r="N32" s="33"/>
      <c r="O32" s="32"/>
      <c r="P32" s="33"/>
      <c r="R32" s="6"/>
      <c r="S32" s="33"/>
      <c r="T32" s="32"/>
      <c r="U32" s="33"/>
      <c r="V32" s="33"/>
      <c r="W32" s="32"/>
      <c r="X32" s="32"/>
      <c r="Y32" s="32"/>
      <c r="Z32" s="32"/>
      <c r="AA32" s="32"/>
      <c r="AB32" s="32"/>
      <c r="AC32" s="32"/>
      <c r="AD32" s="32"/>
      <c r="AE32" s="32"/>
      <c r="AF32" s="37"/>
      <c r="AG32" s="38"/>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row>
    <row r="33" spans="1:57" s="4" customFormat="1" ht="20.100000000000001" customHeight="1" x14ac:dyDescent="0.25">
      <c r="A33" s="29">
        <v>5</v>
      </c>
      <c r="B33" s="107" t="str">
        <f>IF(('Contract Roll-up'!B33)="","",'Contract Roll-up'!B33)</f>
        <v/>
      </c>
      <c r="C33" s="109"/>
      <c r="D33" s="3"/>
      <c r="E33" s="3"/>
      <c r="F33" s="3"/>
      <c r="G33" s="49">
        <f t="shared" si="4"/>
        <v>0</v>
      </c>
      <c r="H33" s="31" t="str">
        <f t="shared" si="3"/>
        <v/>
      </c>
      <c r="I33" s="32"/>
      <c r="J33" s="33"/>
      <c r="K33" s="33"/>
      <c r="L33" s="34"/>
      <c r="M33" s="33"/>
      <c r="N33" s="33"/>
      <c r="O33" s="32"/>
      <c r="P33" s="33"/>
      <c r="R33" s="6"/>
      <c r="S33" s="33"/>
      <c r="T33" s="32"/>
      <c r="U33" s="33"/>
      <c r="V33" s="33"/>
      <c r="W33" s="32"/>
      <c r="X33" s="32"/>
      <c r="Y33" s="32"/>
      <c r="Z33" s="32"/>
      <c r="AA33" s="32"/>
      <c r="AB33" s="32"/>
      <c r="AC33" s="32"/>
      <c r="AD33" s="32"/>
      <c r="AE33" s="32"/>
      <c r="AF33" s="37"/>
      <c r="AG33" s="38"/>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row>
    <row r="34" spans="1:57" s="4" customFormat="1" ht="20.100000000000001" customHeight="1" x14ac:dyDescent="0.25">
      <c r="A34" s="29">
        <v>6</v>
      </c>
      <c r="B34" s="107" t="str">
        <f>IF(('Contract Roll-up'!B34)="","",'Contract Roll-up'!B34)</f>
        <v/>
      </c>
      <c r="C34" s="109"/>
      <c r="D34" s="3"/>
      <c r="E34" s="3"/>
      <c r="F34" s="3"/>
      <c r="G34" s="49">
        <f t="shared" si="4"/>
        <v>0</v>
      </c>
      <c r="H34" s="31" t="str">
        <f t="shared" si="3"/>
        <v/>
      </c>
      <c r="I34" s="32"/>
      <c r="J34" s="33"/>
      <c r="K34" s="33"/>
      <c r="L34" s="34"/>
      <c r="M34" s="33"/>
      <c r="N34" s="33"/>
      <c r="O34" s="32"/>
      <c r="P34" s="33"/>
      <c r="R34" s="6"/>
      <c r="S34" s="33"/>
      <c r="T34" s="32"/>
      <c r="U34" s="33"/>
      <c r="V34" s="33"/>
      <c r="W34" s="32"/>
      <c r="X34" s="32"/>
      <c r="Y34" s="32"/>
      <c r="Z34" s="32"/>
      <c r="AA34" s="32"/>
      <c r="AB34" s="32"/>
      <c r="AC34" s="32"/>
      <c r="AD34" s="32"/>
      <c r="AE34" s="32"/>
      <c r="AF34" s="37"/>
      <c r="AG34" s="38"/>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row>
    <row r="35" spans="1:57" s="4" customFormat="1" ht="20.100000000000001" customHeight="1" x14ac:dyDescent="0.25">
      <c r="A35" s="29">
        <v>7</v>
      </c>
      <c r="B35" s="107" t="str">
        <f>IF(('Contract Roll-up'!B35)="","",'Contract Roll-up'!B35)</f>
        <v/>
      </c>
      <c r="C35" s="109"/>
      <c r="D35" s="3"/>
      <c r="E35" s="3"/>
      <c r="F35" s="3"/>
      <c r="G35" s="49">
        <f t="shared" si="4"/>
        <v>0</v>
      </c>
      <c r="H35" s="31" t="str">
        <f t="shared" si="3"/>
        <v/>
      </c>
      <c r="I35" s="32"/>
      <c r="J35" s="33"/>
      <c r="K35" s="33"/>
      <c r="L35" s="34"/>
      <c r="M35" s="33"/>
      <c r="N35" s="33"/>
      <c r="O35" s="32"/>
      <c r="P35" s="33"/>
      <c r="R35" s="6"/>
      <c r="S35" s="33"/>
      <c r="T35" s="32"/>
      <c r="U35" s="33"/>
      <c r="V35" s="33"/>
      <c r="W35" s="32"/>
      <c r="X35" s="32"/>
      <c r="Y35" s="32"/>
      <c r="Z35" s="32"/>
      <c r="AA35" s="32"/>
      <c r="AB35" s="32"/>
      <c r="AC35" s="32"/>
      <c r="AD35" s="32"/>
      <c r="AE35" s="32"/>
      <c r="AF35" s="37"/>
      <c r="AG35" s="38"/>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row>
    <row r="36" spans="1:57" s="4" customFormat="1" ht="20.100000000000001" customHeight="1" x14ac:dyDescent="0.25">
      <c r="A36" s="29">
        <v>8</v>
      </c>
      <c r="B36" s="107" t="str">
        <f>IF(('Contract Roll-up'!B36)="","",'Contract Roll-up'!B36)</f>
        <v/>
      </c>
      <c r="C36" s="109"/>
      <c r="D36" s="3"/>
      <c r="E36" s="3"/>
      <c r="F36" s="3"/>
      <c r="G36" s="49">
        <f t="shared" si="4"/>
        <v>0</v>
      </c>
      <c r="H36" s="31" t="str">
        <f t="shared" si="3"/>
        <v/>
      </c>
      <c r="I36" s="32"/>
      <c r="J36" s="33"/>
      <c r="K36" s="33"/>
      <c r="L36" s="34"/>
      <c r="M36" s="33"/>
      <c r="N36" s="33"/>
      <c r="O36" s="32"/>
      <c r="P36" s="33"/>
      <c r="R36" s="6"/>
      <c r="S36" s="33"/>
      <c r="T36" s="32"/>
      <c r="U36" s="33"/>
      <c r="V36" s="33"/>
      <c r="W36" s="32"/>
      <c r="X36" s="32"/>
      <c r="Y36" s="32"/>
      <c r="Z36" s="32"/>
      <c r="AA36" s="32"/>
      <c r="AB36" s="32"/>
      <c r="AC36" s="32"/>
      <c r="AD36" s="32"/>
      <c r="AE36" s="32"/>
      <c r="AF36" s="37"/>
      <c r="AG36" s="38"/>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row>
    <row r="37" spans="1:57" s="4" customFormat="1" ht="20.100000000000001" customHeight="1" x14ac:dyDescent="0.25">
      <c r="A37" s="29">
        <v>9</v>
      </c>
      <c r="B37" s="107" t="str">
        <f>IF(('Contract Roll-up'!B37)="","",'Contract Roll-up'!B37)</f>
        <v/>
      </c>
      <c r="C37" s="109"/>
      <c r="D37" s="3"/>
      <c r="E37" s="3"/>
      <c r="F37" s="3"/>
      <c r="G37" s="49">
        <f t="shared" si="4"/>
        <v>0</v>
      </c>
      <c r="H37" s="31" t="str">
        <f t="shared" si="3"/>
        <v/>
      </c>
      <c r="I37" s="32"/>
      <c r="J37" s="33"/>
      <c r="K37" s="33"/>
      <c r="L37" s="34"/>
      <c r="M37" s="33"/>
      <c r="N37" s="33"/>
      <c r="O37" s="32"/>
      <c r="P37" s="33"/>
      <c r="R37" s="6"/>
      <c r="S37" s="33"/>
      <c r="T37" s="32"/>
      <c r="U37" s="33"/>
      <c r="V37" s="33"/>
      <c r="W37" s="32"/>
      <c r="X37" s="32"/>
      <c r="Y37" s="32"/>
      <c r="Z37" s="32"/>
      <c r="AA37" s="32"/>
      <c r="AB37" s="32"/>
      <c r="AC37" s="32"/>
      <c r="AD37" s="32"/>
      <c r="AE37" s="32"/>
      <c r="AF37" s="37"/>
      <c r="AG37" s="38"/>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row>
    <row r="38" spans="1:57" s="4" customFormat="1" ht="20.100000000000001" customHeight="1" x14ac:dyDescent="0.25">
      <c r="A38" s="29">
        <v>10</v>
      </c>
      <c r="B38" s="107" t="str">
        <f>IF(('Contract Roll-up'!B38)="","",'Contract Roll-up'!B38)</f>
        <v/>
      </c>
      <c r="C38" s="109"/>
      <c r="D38" s="3"/>
      <c r="E38" s="3"/>
      <c r="F38" s="3"/>
      <c r="G38" s="49">
        <f t="shared" si="4"/>
        <v>0</v>
      </c>
      <c r="H38" s="31" t="str">
        <f t="shared" si="3"/>
        <v/>
      </c>
      <c r="I38" s="32"/>
      <c r="J38" s="33"/>
      <c r="K38" s="33"/>
      <c r="L38" s="34"/>
      <c r="M38" s="33"/>
      <c r="N38" s="33"/>
      <c r="O38" s="32"/>
      <c r="P38" s="33"/>
      <c r="R38" s="6"/>
      <c r="S38" s="33"/>
      <c r="T38" s="32"/>
      <c r="U38" s="33"/>
      <c r="V38" s="33"/>
      <c r="W38" s="32"/>
      <c r="X38" s="32"/>
      <c r="Y38" s="32"/>
      <c r="Z38" s="32"/>
      <c r="AA38" s="32"/>
      <c r="AB38" s="32"/>
      <c r="AC38" s="32"/>
      <c r="AD38" s="32"/>
      <c r="AE38" s="32"/>
      <c r="AF38" s="37"/>
      <c r="AG38" s="38"/>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row>
    <row r="39" spans="1:57" s="4" customFormat="1" ht="20.100000000000001" customHeight="1" x14ac:dyDescent="0.25">
      <c r="A39" s="29">
        <v>11</v>
      </c>
      <c r="B39" s="107" t="str">
        <f>IF(('Contract Roll-up'!B39)="","",'Contract Roll-up'!B39)</f>
        <v/>
      </c>
      <c r="C39" s="109"/>
      <c r="D39" s="3"/>
      <c r="E39" s="3"/>
      <c r="F39" s="3"/>
      <c r="G39" s="49">
        <f t="shared" si="4"/>
        <v>0</v>
      </c>
      <c r="H39" s="31" t="str">
        <f t="shared" si="3"/>
        <v/>
      </c>
      <c r="I39" s="32"/>
      <c r="J39" s="33"/>
      <c r="K39" s="33"/>
      <c r="L39" s="34"/>
      <c r="M39" s="33"/>
      <c r="N39" s="33"/>
      <c r="O39" s="32"/>
      <c r="P39" s="33"/>
      <c r="R39" s="6"/>
      <c r="S39" s="33"/>
      <c r="T39" s="32"/>
      <c r="U39" s="33"/>
      <c r="V39" s="33"/>
      <c r="W39" s="32"/>
      <c r="X39" s="32"/>
      <c r="Y39" s="32"/>
      <c r="Z39" s="32"/>
      <c r="AA39" s="32"/>
      <c r="AB39" s="32"/>
      <c r="AC39" s="32"/>
      <c r="AD39" s="32"/>
      <c r="AE39" s="32"/>
      <c r="AF39" s="37"/>
      <c r="AG39" s="38"/>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row>
    <row r="40" spans="1:57" s="4" customFormat="1" ht="20.100000000000001" customHeight="1" x14ac:dyDescent="0.25">
      <c r="A40" s="29">
        <v>12</v>
      </c>
      <c r="B40" s="107" t="str">
        <f>IF(('Contract Roll-up'!B40)="","",'Contract Roll-up'!B40)</f>
        <v/>
      </c>
      <c r="C40" s="109"/>
      <c r="D40" s="3"/>
      <c r="E40" s="3"/>
      <c r="F40" s="3"/>
      <c r="G40" s="49">
        <f t="shared" si="4"/>
        <v>0</v>
      </c>
      <c r="H40" s="31" t="str">
        <f t="shared" si="3"/>
        <v/>
      </c>
      <c r="I40" s="32"/>
      <c r="J40" s="33"/>
      <c r="K40" s="33"/>
      <c r="L40" s="34"/>
      <c r="M40" s="33"/>
      <c r="N40" s="33"/>
      <c r="O40" s="32"/>
      <c r="P40" s="33"/>
      <c r="R40" s="6"/>
      <c r="S40" s="33"/>
      <c r="T40" s="32"/>
      <c r="U40" s="33"/>
      <c r="V40" s="33"/>
      <c r="W40" s="32"/>
      <c r="X40" s="32"/>
      <c r="Y40" s="32"/>
      <c r="Z40" s="32"/>
      <c r="AA40" s="32"/>
      <c r="AB40" s="32"/>
      <c r="AC40" s="32"/>
      <c r="AD40" s="32"/>
      <c r="AE40" s="32"/>
      <c r="AF40" s="37"/>
      <c r="AG40" s="38"/>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row>
    <row r="41" spans="1:57" s="4" customFormat="1" ht="20.100000000000001" customHeight="1" x14ac:dyDescent="0.25">
      <c r="A41" s="29"/>
      <c r="B41" s="87" t="str">
        <f>'Contract Roll-up'!B41</f>
        <v>Subproviders Subtotal (non-DBE only)</v>
      </c>
      <c r="C41" s="88"/>
      <c r="D41" s="56">
        <f>SUM(D29:D40)</f>
        <v>0</v>
      </c>
      <c r="E41" s="56">
        <f t="shared" ref="E41:G41" si="5">SUM(E29:E40)</f>
        <v>0</v>
      </c>
      <c r="F41" s="56">
        <f t="shared" si="5"/>
        <v>0</v>
      </c>
      <c r="G41" s="56">
        <f t="shared" si="5"/>
        <v>0</v>
      </c>
      <c r="H41" s="31" t="str">
        <f t="shared" si="3"/>
        <v/>
      </c>
      <c r="I41" s="32"/>
      <c r="J41" s="33"/>
      <c r="K41" s="33"/>
      <c r="L41" s="34"/>
      <c r="M41" s="33"/>
      <c r="N41" s="33"/>
      <c r="O41" s="32"/>
      <c r="P41" s="33"/>
      <c r="R41" s="6"/>
      <c r="S41" s="33"/>
      <c r="T41" s="32"/>
      <c r="U41" s="33"/>
      <c r="V41" s="33"/>
      <c r="W41" s="32"/>
      <c r="X41" s="32"/>
      <c r="Y41" s="32"/>
      <c r="Z41" s="32"/>
      <c r="AA41" s="32"/>
      <c r="AB41" s="32"/>
      <c r="AC41" s="32"/>
      <c r="AD41" s="32"/>
      <c r="AE41" s="32"/>
      <c r="AF41" s="37"/>
      <c r="AG41" s="38"/>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row>
    <row r="42" spans="1:57" s="4" customFormat="1" ht="3.95" customHeight="1" x14ac:dyDescent="0.25">
      <c r="A42" s="41"/>
      <c r="B42" s="42"/>
      <c r="C42" s="42"/>
      <c r="D42" s="57"/>
      <c r="E42" s="57"/>
      <c r="F42" s="57"/>
      <c r="G42" s="57"/>
      <c r="H42" s="43"/>
      <c r="I42" s="32"/>
      <c r="J42" s="33"/>
      <c r="K42" s="33"/>
      <c r="L42" s="34"/>
      <c r="M42" s="33"/>
      <c r="N42" s="33"/>
      <c r="O42" s="32"/>
      <c r="P42" s="33"/>
      <c r="R42" s="6"/>
      <c r="S42" s="33"/>
      <c r="T42" s="32"/>
      <c r="U42" s="33"/>
      <c r="V42" s="33"/>
      <c r="W42" s="32"/>
      <c r="X42" s="32"/>
      <c r="Y42" s="32"/>
      <c r="Z42" s="32"/>
      <c r="AA42" s="32"/>
      <c r="AB42" s="32"/>
      <c r="AC42" s="32"/>
      <c r="AD42" s="32"/>
      <c r="AE42" s="32"/>
      <c r="AF42" s="37"/>
      <c r="AG42" s="38"/>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row>
    <row r="43" spans="1:57" s="4" customFormat="1" ht="20.100000000000001" customHeight="1" x14ac:dyDescent="0.25">
      <c r="A43" s="89" t="s">
        <v>57</v>
      </c>
      <c r="B43" s="90"/>
      <c r="C43" s="91"/>
      <c r="D43" s="30">
        <f>D26+D41</f>
        <v>0</v>
      </c>
      <c r="E43" s="30">
        <f t="shared" ref="E43:G43" si="6">E26+E41</f>
        <v>0</v>
      </c>
      <c r="F43" s="30">
        <f t="shared" si="6"/>
        <v>0</v>
      </c>
      <c r="G43" s="30">
        <f t="shared" si="6"/>
        <v>0</v>
      </c>
      <c r="H43" s="31" t="str">
        <f>IF(G43="","",IF(G43=0,"",G43/D43))</f>
        <v/>
      </c>
      <c r="I43" s="32"/>
      <c r="J43" s="33"/>
      <c r="K43" s="33"/>
      <c r="L43" s="34"/>
      <c r="M43" s="33"/>
      <c r="N43" s="33"/>
      <c r="O43" s="32"/>
      <c r="P43" s="33"/>
      <c r="R43" s="6"/>
      <c r="S43" s="33"/>
      <c r="T43" s="32"/>
      <c r="U43" s="33"/>
      <c r="V43" s="33"/>
      <c r="W43" s="32"/>
      <c r="X43" s="32"/>
      <c r="Y43" s="32"/>
      <c r="Z43" s="32"/>
      <c r="AA43" s="32"/>
      <c r="AB43" s="32"/>
      <c r="AC43" s="32"/>
      <c r="AD43" s="32"/>
      <c r="AE43" s="32"/>
      <c r="AF43" s="37"/>
      <c r="AG43" s="38"/>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row>
    <row r="44" spans="1:57" s="4" customFormat="1" ht="25.9" customHeight="1" x14ac:dyDescent="0.25">
      <c r="A44" s="44"/>
      <c r="B44" s="45"/>
      <c r="C44" s="45"/>
      <c r="D44" s="46"/>
      <c r="E44" s="47"/>
      <c r="F44" s="45"/>
      <c r="G44" s="45"/>
      <c r="H44" s="45"/>
      <c r="L44" s="6"/>
      <c r="N44" s="6"/>
      <c r="R44" s="6"/>
    </row>
    <row r="45" spans="1:57" s="4" customFormat="1" ht="24.6" customHeight="1" x14ac:dyDescent="0.25">
      <c r="A45" s="93" t="s">
        <v>40</v>
      </c>
      <c r="B45" s="93"/>
      <c r="C45" s="93"/>
      <c r="D45" s="93"/>
      <c r="E45" s="157"/>
      <c r="F45" s="157"/>
      <c r="G45" s="157"/>
      <c r="H45" s="157"/>
      <c r="L45" s="6"/>
      <c r="N45" s="6"/>
      <c r="R45" s="6"/>
    </row>
    <row r="46" spans="1:57" s="4" customFormat="1" ht="36.950000000000003" customHeight="1" x14ac:dyDescent="0.25">
      <c r="A46" s="48" t="s">
        <v>68</v>
      </c>
      <c r="B46" s="48" t="s">
        <v>7</v>
      </c>
      <c r="C46" s="120" t="s">
        <v>25</v>
      </c>
      <c r="D46" s="120"/>
      <c r="E46" s="58"/>
      <c r="F46" s="158"/>
      <c r="G46" s="158"/>
      <c r="H46" s="158"/>
      <c r="L46" s="6"/>
      <c r="N46" s="6"/>
      <c r="R46" s="6"/>
    </row>
    <row r="47" spans="1:57" s="4" customFormat="1" ht="20.100000000000001" customHeight="1" x14ac:dyDescent="0.25">
      <c r="A47" s="29">
        <v>1</v>
      </c>
      <c r="B47" s="2"/>
      <c r="C47" s="155"/>
      <c r="D47" s="155"/>
      <c r="E47" s="59"/>
      <c r="F47" s="156"/>
      <c r="G47" s="156"/>
      <c r="H47" s="156"/>
      <c r="L47" s="6"/>
      <c r="N47" s="6"/>
      <c r="R47" s="6"/>
    </row>
    <row r="48" spans="1:57" s="4" customFormat="1" ht="20.100000000000001" customHeight="1" x14ac:dyDescent="0.25">
      <c r="A48" s="29">
        <v>2</v>
      </c>
      <c r="B48" s="2"/>
      <c r="C48" s="155"/>
      <c r="D48" s="155"/>
      <c r="E48" s="59"/>
      <c r="F48" s="156"/>
      <c r="G48" s="156"/>
      <c r="H48" s="156"/>
      <c r="L48" s="6"/>
      <c r="N48" s="6"/>
      <c r="R48" s="6"/>
    </row>
    <row r="49" spans="1:18" s="4" customFormat="1" ht="20.100000000000001" customHeight="1" x14ac:dyDescent="0.25">
      <c r="A49" s="29">
        <v>3</v>
      </c>
      <c r="B49" s="2"/>
      <c r="C49" s="155"/>
      <c r="D49" s="155"/>
      <c r="E49" s="59"/>
      <c r="F49" s="156"/>
      <c r="G49" s="156"/>
      <c r="H49" s="156"/>
      <c r="L49" s="6"/>
      <c r="N49" s="6"/>
      <c r="R49" s="6"/>
    </row>
    <row r="50" spans="1:18" s="4" customFormat="1" ht="20.100000000000001" customHeight="1" x14ac:dyDescent="0.25">
      <c r="A50" s="29">
        <v>4</v>
      </c>
      <c r="B50" s="2"/>
      <c r="C50" s="155"/>
      <c r="D50" s="155"/>
      <c r="E50" s="59"/>
      <c r="F50" s="156"/>
      <c r="G50" s="156"/>
      <c r="H50" s="156"/>
      <c r="L50" s="6"/>
      <c r="N50" s="6"/>
      <c r="R50" s="6"/>
    </row>
    <row r="51" spans="1:18" s="4" customFormat="1" ht="20.100000000000001" customHeight="1" x14ac:dyDescent="0.25">
      <c r="A51" s="29">
        <v>5</v>
      </c>
      <c r="B51" s="2"/>
      <c r="C51" s="155"/>
      <c r="D51" s="155"/>
      <c r="E51" s="59"/>
      <c r="F51" s="156"/>
      <c r="G51" s="156"/>
      <c r="H51" s="156"/>
      <c r="L51" s="6"/>
      <c r="N51" s="6"/>
      <c r="R51" s="6"/>
    </row>
    <row r="52" spans="1:18" s="4" customFormat="1" ht="20.100000000000001" customHeight="1" x14ac:dyDescent="0.25">
      <c r="A52" s="29">
        <v>6</v>
      </c>
      <c r="B52" s="2"/>
      <c r="C52" s="155"/>
      <c r="D52" s="155"/>
      <c r="E52" s="59"/>
      <c r="F52" s="156"/>
      <c r="G52" s="156"/>
      <c r="H52" s="156"/>
      <c r="L52" s="6"/>
      <c r="N52" s="6"/>
      <c r="R52" s="6"/>
    </row>
    <row r="53" spans="1:18" s="4" customFormat="1" ht="20.100000000000001" customHeight="1" x14ac:dyDescent="0.25">
      <c r="A53" s="29">
        <v>7</v>
      </c>
      <c r="B53" s="2"/>
      <c r="C53" s="155"/>
      <c r="D53" s="155"/>
      <c r="E53" s="59"/>
      <c r="F53" s="156"/>
      <c r="G53" s="156"/>
      <c r="H53" s="156"/>
      <c r="L53" s="6"/>
      <c r="N53" s="6"/>
      <c r="R53" s="6"/>
    </row>
    <row r="54" spans="1:18" s="4" customFormat="1" ht="20.100000000000001" customHeight="1" x14ac:dyDescent="0.25">
      <c r="A54" s="29">
        <v>8</v>
      </c>
      <c r="B54" s="2"/>
      <c r="C54" s="155"/>
      <c r="D54" s="155"/>
      <c r="E54" s="59"/>
      <c r="F54" s="156"/>
      <c r="G54" s="156"/>
      <c r="H54" s="156"/>
      <c r="L54" s="6"/>
      <c r="N54" s="6"/>
      <c r="R54" s="6"/>
    </row>
    <row r="55" spans="1:18" s="4" customFormat="1" ht="20.100000000000001" customHeight="1" x14ac:dyDescent="0.25">
      <c r="A55" s="29">
        <v>9</v>
      </c>
      <c r="B55" s="2"/>
      <c r="C55" s="155"/>
      <c r="D55" s="155"/>
      <c r="E55" s="59"/>
      <c r="F55" s="156"/>
      <c r="G55" s="156"/>
      <c r="H55" s="156"/>
      <c r="L55" s="6"/>
      <c r="N55" s="6"/>
      <c r="R55" s="6"/>
    </row>
    <row r="56" spans="1:18" s="4" customFormat="1" ht="20.100000000000001" customHeight="1" x14ac:dyDescent="0.25">
      <c r="A56" s="29">
        <v>10</v>
      </c>
      <c r="B56" s="2"/>
      <c r="C56" s="155"/>
      <c r="D56" s="155"/>
      <c r="E56" s="59"/>
      <c r="F56" s="156"/>
      <c r="G56" s="156"/>
      <c r="H56" s="156"/>
      <c r="L56" s="6"/>
      <c r="N56" s="6"/>
      <c r="R56" s="6"/>
    </row>
    <row r="57" spans="1:18" s="4" customFormat="1" ht="20.100000000000001" customHeight="1" x14ac:dyDescent="0.25">
      <c r="A57" s="29">
        <v>11</v>
      </c>
      <c r="B57" s="2"/>
      <c r="C57" s="155"/>
      <c r="D57" s="155"/>
      <c r="E57" s="59"/>
      <c r="F57" s="156"/>
      <c r="G57" s="156"/>
      <c r="H57" s="156"/>
      <c r="L57" s="6"/>
      <c r="N57" s="6"/>
      <c r="R57" s="6"/>
    </row>
    <row r="58" spans="1:18" s="4" customFormat="1" ht="20.100000000000001" customHeight="1" x14ac:dyDescent="0.25">
      <c r="A58" s="29">
        <v>12</v>
      </c>
      <c r="B58" s="2"/>
      <c r="C58" s="155"/>
      <c r="D58" s="155"/>
      <c r="E58" s="59"/>
      <c r="F58" s="156"/>
      <c r="G58" s="156"/>
      <c r="H58" s="156"/>
      <c r="L58" s="6"/>
      <c r="N58" s="6"/>
      <c r="R58" s="6"/>
    </row>
    <row r="59" spans="1:18" s="4" customFormat="1" ht="20.100000000000001" customHeight="1" x14ac:dyDescent="0.25">
      <c r="A59" s="29">
        <v>13</v>
      </c>
      <c r="B59" s="2"/>
      <c r="C59" s="155"/>
      <c r="D59" s="155"/>
      <c r="E59" s="59"/>
      <c r="F59" s="156"/>
      <c r="G59" s="156"/>
      <c r="H59" s="156"/>
      <c r="L59" s="6"/>
      <c r="N59" s="6"/>
      <c r="R59" s="6"/>
    </row>
    <row r="60" spans="1:18" s="4" customFormat="1" ht="20.100000000000001" customHeight="1" x14ac:dyDescent="0.25">
      <c r="A60" s="29">
        <v>14</v>
      </c>
      <c r="B60" s="2"/>
      <c r="C60" s="155"/>
      <c r="D60" s="155"/>
      <c r="E60" s="59"/>
      <c r="F60" s="156"/>
      <c r="G60" s="156"/>
      <c r="H60" s="156"/>
      <c r="L60" s="6"/>
      <c r="N60" s="6"/>
      <c r="R60" s="6"/>
    </row>
    <row r="61" spans="1:18" s="4" customFormat="1" ht="20.100000000000001" customHeight="1" x14ac:dyDescent="0.25">
      <c r="A61" s="29">
        <v>15</v>
      </c>
      <c r="B61" s="2"/>
      <c r="C61" s="155"/>
      <c r="D61" s="155"/>
      <c r="E61" s="59"/>
      <c r="F61" s="156"/>
      <c r="G61" s="156"/>
      <c r="H61" s="156"/>
      <c r="L61" s="6"/>
      <c r="N61" s="6"/>
      <c r="R61" s="6"/>
    </row>
    <row r="62" spans="1:18" s="4" customFormat="1" ht="20.100000000000001" customHeight="1" x14ac:dyDescent="0.25">
      <c r="A62" s="29">
        <v>16</v>
      </c>
      <c r="B62" s="2"/>
      <c r="C62" s="155"/>
      <c r="D62" s="155"/>
      <c r="E62" s="59"/>
      <c r="F62" s="156"/>
      <c r="G62" s="156"/>
      <c r="H62" s="156"/>
      <c r="L62" s="6"/>
      <c r="N62" s="6"/>
      <c r="R62" s="6"/>
    </row>
    <row r="63" spans="1:18" s="4" customFormat="1" ht="20.100000000000001" customHeight="1" x14ac:dyDescent="0.25">
      <c r="A63" s="29">
        <v>17</v>
      </c>
      <c r="B63" s="2"/>
      <c r="C63" s="155"/>
      <c r="D63" s="155"/>
      <c r="E63" s="59"/>
      <c r="F63" s="156"/>
      <c r="G63" s="156"/>
      <c r="H63" s="156"/>
      <c r="L63" s="6"/>
      <c r="N63" s="6"/>
      <c r="R63" s="6"/>
    </row>
    <row r="64" spans="1:18" s="4" customFormat="1" ht="20.100000000000001" customHeight="1" x14ac:dyDescent="0.25">
      <c r="A64" s="29">
        <v>18</v>
      </c>
      <c r="B64" s="2"/>
      <c r="C64" s="155"/>
      <c r="D64" s="155"/>
      <c r="E64" s="59"/>
      <c r="F64" s="156"/>
      <c r="G64" s="156"/>
      <c r="H64" s="156"/>
      <c r="L64" s="6"/>
      <c r="N64" s="6"/>
      <c r="R64" s="6"/>
    </row>
    <row r="65" spans="1:18" s="4" customFormat="1" ht="20.100000000000001" customHeight="1" x14ac:dyDescent="0.25">
      <c r="A65" s="29">
        <v>19</v>
      </c>
      <c r="B65" s="2"/>
      <c r="C65" s="155"/>
      <c r="D65" s="155"/>
      <c r="E65" s="59"/>
      <c r="F65" s="156"/>
      <c r="G65" s="156"/>
      <c r="H65" s="156"/>
      <c r="L65" s="6"/>
      <c r="N65" s="6"/>
      <c r="R65" s="6"/>
    </row>
    <row r="66" spans="1:18" s="4" customFormat="1" ht="20.100000000000001" customHeight="1" x14ac:dyDescent="0.25">
      <c r="A66" s="29">
        <v>20</v>
      </c>
      <c r="B66" s="2"/>
      <c r="C66" s="155"/>
      <c r="D66" s="155"/>
      <c r="E66" s="59"/>
      <c r="F66" s="160"/>
      <c r="G66" s="160"/>
      <c r="H66" s="160"/>
      <c r="L66" s="6"/>
      <c r="N66" s="6"/>
      <c r="R66" s="6"/>
    </row>
    <row r="67" spans="1:18" s="4" customFormat="1" ht="3.95" customHeight="1" x14ac:dyDescent="0.25">
      <c r="A67" s="161"/>
      <c r="B67" s="162"/>
      <c r="C67" s="162"/>
      <c r="D67" s="163"/>
      <c r="E67" s="60"/>
      <c r="F67" s="60"/>
      <c r="G67" s="60"/>
      <c r="H67" s="61"/>
      <c r="L67" s="6"/>
      <c r="N67" s="6"/>
      <c r="R67" s="6"/>
    </row>
    <row r="68" spans="1:18" s="4" customFormat="1" ht="20.100000000000001" customHeight="1" x14ac:dyDescent="0.25">
      <c r="A68" s="52" t="s">
        <v>28</v>
      </c>
      <c r="B68" s="53">
        <f>SUM(B47:B66)</f>
        <v>0</v>
      </c>
      <c r="C68" s="159"/>
      <c r="D68" s="159"/>
      <c r="E68" s="62"/>
      <c r="L68" s="6"/>
      <c r="N68" s="6"/>
      <c r="R68" s="6"/>
    </row>
    <row r="69" spans="1:18" s="4" customFormat="1" ht="20.100000000000001" customHeight="1" x14ac:dyDescent="0.25">
      <c r="A69" s="44"/>
      <c r="B69" s="44"/>
      <c r="C69" s="44"/>
      <c r="D69" s="44"/>
      <c r="E69" s="44"/>
      <c r="F69" s="44"/>
      <c r="G69" s="44"/>
      <c r="H69" s="44"/>
      <c r="L69" s="6"/>
      <c r="N69" s="6"/>
      <c r="R69" s="6"/>
    </row>
    <row r="70" spans="1:18" s="4" customFormat="1" ht="15" x14ac:dyDescent="0.25">
      <c r="A70" s="54"/>
      <c r="L70" s="6"/>
      <c r="N70" s="6"/>
      <c r="R70" s="6"/>
    </row>
    <row r="71" spans="1:18" s="4" customFormat="1" ht="15.75" x14ac:dyDescent="0.25">
      <c r="A71" s="23"/>
      <c r="H71" s="50"/>
      <c r="L71" s="6"/>
      <c r="N71" s="6"/>
      <c r="R71" s="6"/>
    </row>
    <row r="72" spans="1:18" s="4" customFormat="1" ht="15.75" x14ac:dyDescent="0.25">
      <c r="A72" s="55"/>
      <c r="H72" s="51"/>
      <c r="L72" s="6"/>
      <c r="N72" s="6"/>
      <c r="R72" s="6"/>
    </row>
    <row r="73" spans="1:18" s="4" customFormat="1" ht="15" x14ac:dyDescent="0.25">
      <c r="L73" s="6"/>
      <c r="N73" s="6"/>
      <c r="R73" s="6"/>
    </row>
    <row r="74" spans="1:18" s="4" customFormat="1" ht="15" x14ac:dyDescent="0.25">
      <c r="L74" s="6"/>
      <c r="N74" s="6"/>
      <c r="R74" s="6"/>
    </row>
    <row r="75" spans="1:18" s="4" customFormat="1" ht="15" x14ac:dyDescent="0.25">
      <c r="L75" s="6"/>
      <c r="N75" s="6"/>
      <c r="R75" s="6"/>
    </row>
    <row r="76" spans="1:18" s="4" customFormat="1" ht="15" x14ac:dyDescent="0.25">
      <c r="L76" s="6"/>
      <c r="N76" s="6"/>
      <c r="R76" s="6"/>
    </row>
    <row r="77" spans="1:18" s="4" customFormat="1" ht="15" x14ac:dyDescent="0.25">
      <c r="L77" s="6"/>
      <c r="N77" s="6"/>
      <c r="R77" s="6"/>
    </row>
    <row r="78" spans="1:18" s="4" customFormat="1" ht="15" x14ac:dyDescent="0.25">
      <c r="L78" s="6"/>
      <c r="N78" s="6"/>
      <c r="R78" s="6"/>
    </row>
    <row r="79" spans="1:18" s="4" customFormat="1" ht="15" x14ac:dyDescent="0.25">
      <c r="L79" s="6"/>
      <c r="N79" s="6"/>
      <c r="R79" s="6"/>
    </row>
    <row r="80" spans="1:18" s="4" customFormat="1" ht="15" x14ac:dyDescent="0.25">
      <c r="L80" s="6"/>
      <c r="N80" s="6"/>
      <c r="R80" s="6"/>
    </row>
    <row r="81" spans="12:18" s="4" customFormat="1" ht="15" x14ac:dyDescent="0.25">
      <c r="L81" s="6"/>
      <c r="N81" s="6"/>
      <c r="R81" s="6"/>
    </row>
    <row r="82" spans="12:18" s="4" customFormat="1" ht="15" x14ac:dyDescent="0.25">
      <c r="L82" s="6"/>
      <c r="N82" s="6"/>
      <c r="R82" s="6"/>
    </row>
    <row r="83" spans="12:18" s="4" customFormat="1" ht="15" x14ac:dyDescent="0.25">
      <c r="L83" s="6"/>
      <c r="N83" s="6"/>
      <c r="R83" s="6"/>
    </row>
    <row r="84" spans="12:18" s="4" customFormat="1" ht="15" x14ac:dyDescent="0.25">
      <c r="L84" s="6"/>
      <c r="N84" s="6"/>
      <c r="R84" s="6"/>
    </row>
    <row r="85" spans="12:18" s="4" customFormat="1" ht="15" x14ac:dyDescent="0.25">
      <c r="L85" s="6"/>
      <c r="N85" s="6"/>
      <c r="R85" s="6"/>
    </row>
    <row r="86" spans="12:18" s="4" customFormat="1" ht="15" x14ac:dyDescent="0.25">
      <c r="L86" s="6"/>
      <c r="N86" s="6"/>
      <c r="R86" s="6"/>
    </row>
    <row r="87" spans="12:18" s="4" customFormat="1" ht="15" x14ac:dyDescent="0.25">
      <c r="L87" s="6"/>
      <c r="N87" s="6"/>
      <c r="R87" s="6"/>
    </row>
    <row r="88" spans="12:18" s="4" customFormat="1" ht="15" x14ac:dyDescent="0.25">
      <c r="L88" s="6"/>
      <c r="N88" s="6"/>
      <c r="R88" s="6"/>
    </row>
    <row r="89" spans="12:18" s="4" customFormat="1" ht="15" x14ac:dyDescent="0.25">
      <c r="L89" s="6"/>
      <c r="N89" s="6"/>
      <c r="R89" s="6"/>
    </row>
    <row r="90" spans="12:18" s="4" customFormat="1" ht="15" x14ac:dyDescent="0.25">
      <c r="L90" s="6"/>
      <c r="N90" s="6"/>
      <c r="R90" s="6"/>
    </row>
    <row r="91" spans="12:18" s="4" customFormat="1" ht="15" x14ac:dyDescent="0.25">
      <c r="L91" s="6"/>
      <c r="N91" s="6"/>
      <c r="R91" s="6"/>
    </row>
    <row r="92" spans="12:18" s="4" customFormat="1" ht="15" x14ac:dyDescent="0.25">
      <c r="L92" s="6"/>
      <c r="N92" s="6"/>
      <c r="R92" s="6"/>
    </row>
    <row r="93" spans="12:18" s="4" customFormat="1" ht="15" x14ac:dyDescent="0.25">
      <c r="L93" s="6"/>
      <c r="N93" s="6"/>
      <c r="R93" s="6"/>
    </row>
    <row r="94" spans="12:18" s="4" customFormat="1" ht="15" x14ac:dyDescent="0.25">
      <c r="L94" s="6"/>
      <c r="N94" s="6"/>
      <c r="R94" s="6"/>
    </row>
    <row r="95" spans="12:18" s="4" customFormat="1" ht="15" x14ac:dyDescent="0.25">
      <c r="L95" s="6"/>
      <c r="N95" s="6"/>
      <c r="R95" s="6"/>
    </row>
    <row r="96" spans="12:18" s="4" customFormat="1" ht="15" x14ac:dyDescent="0.25">
      <c r="L96" s="6"/>
      <c r="N96" s="6"/>
      <c r="R96" s="6"/>
    </row>
    <row r="97" spans="12:18" s="4" customFormat="1" ht="15" x14ac:dyDescent="0.25">
      <c r="L97" s="6"/>
      <c r="N97" s="6"/>
      <c r="R97" s="6"/>
    </row>
    <row r="98" spans="12:18" s="4" customFormat="1" ht="15" x14ac:dyDescent="0.25">
      <c r="L98" s="6"/>
      <c r="N98" s="6"/>
      <c r="R98" s="6"/>
    </row>
    <row r="99" spans="12:18" s="4" customFormat="1" ht="15" x14ac:dyDescent="0.25">
      <c r="L99" s="6"/>
      <c r="N99" s="6"/>
      <c r="R99" s="6"/>
    </row>
    <row r="100" spans="12:18" s="4" customFormat="1" ht="15" x14ac:dyDescent="0.25">
      <c r="L100" s="6"/>
      <c r="N100" s="6"/>
      <c r="R100" s="6"/>
    </row>
    <row r="101" spans="12:18" s="4" customFormat="1" ht="15" x14ac:dyDescent="0.25">
      <c r="L101" s="6"/>
      <c r="N101" s="6"/>
      <c r="R101" s="6"/>
    </row>
    <row r="102" spans="12:18" s="4" customFormat="1" ht="15" x14ac:dyDescent="0.25">
      <c r="L102" s="6"/>
      <c r="N102" s="6"/>
      <c r="R102" s="6"/>
    </row>
    <row r="103" spans="12:18" s="4" customFormat="1" ht="15" x14ac:dyDescent="0.25">
      <c r="L103" s="6"/>
      <c r="N103" s="6"/>
      <c r="R103" s="6"/>
    </row>
    <row r="104" spans="12:18" s="4" customFormat="1" ht="15" x14ac:dyDescent="0.25">
      <c r="L104" s="6"/>
      <c r="N104" s="6"/>
      <c r="R104" s="6"/>
    </row>
    <row r="105" spans="12:18" s="4" customFormat="1" ht="15" x14ac:dyDescent="0.25"/>
    <row r="106" spans="12:18" s="4" customFormat="1" ht="15" x14ac:dyDescent="0.25"/>
    <row r="107" spans="12:18" s="4" customFormat="1" ht="15" x14ac:dyDescent="0.25"/>
  </sheetData>
  <sheetProtection algorithmName="SHA-512" hashValue="Hui1C2PYuVW3SB7fglsUEj6IdrTn1G8F9gXqV5NayQF/EFhj4WOb+cKvoYwl3tuwpRk064ewXyiO+eXCPYO4bA==" saltValue="ZhWCUHldYyDhJBjY68/Wmg==" spinCount="100000" sheet="1" formatColumns="0" formatRows="0" selectLockedCells="1" autoFilter="0"/>
  <mergeCells count="101">
    <mergeCell ref="C65:D65"/>
    <mergeCell ref="F65:H65"/>
    <mergeCell ref="C66:D66"/>
    <mergeCell ref="F66:H66"/>
    <mergeCell ref="A67:D67"/>
    <mergeCell ref="C68:D68"/>
    <mergeCell ref="C62:D62"/>
    <mergeCell ref="F62:H62"/>
    <mergeCell ref="C63:D63"/>
    <mergeCell ref="F63:H63"/>
    <mergeCell ref="C64:D64"/>
    <mergeCell ref="F64:H64"/>
    <mergeCell ref="C59:D59"/>
    <mergeCell ref="F59:H59"/>
    <mergeCell ref="C60:D60"/>
    <mergeCell ref="F60:H60"/>
    <mergeCell ref="C61:D61"/>
    <mergeCell ref="F61:H61"/>
    <mergeCell ref="C56:D56"/>
    <mergeCell ref="F56:H56"/>
    <mergeCell ref="C57:D57"/>
    <mergeCell ref="F57:H57"/>
    <mergeCell ref="C58:D58"/>
    <mergeCell ref="F58:H58"/>
    <mergeCell ref="C53:D53"/>
    <mergeCell ref="F53:H53"/>
    <mergeCell ref="C54:D54"/>
    <mergeCell ref="F54:H54"/>
    <mergeCell ref="C55:D55"/>
    <mergeCell ref="F55:H55"/>
    <mergeCell ref="C50:D50"/>
    <mergeCell ref="F50:H50"/>
    <mergeCell ref="C51:D51"/>
    <mergeCell ref="F51:H51"/>
    <mergeCell ref="C52:D52"/>
    <mergeCell ref="F52:H52"/>
    <mergeCell ref="C47:D47"/>
    <mergeCell ref="F47:H47"/>
    <mergeCell ref="C48:D48"/>
    <mergeCell ref="F48:H48"/>
    <mergeCell ref="C49:D49"/>
    <mergeCell ref="F49:H49"/>
    <mergeCell ref="B41:C41"/>
    <mergeCell ref="A43:C43"/>
    <mergeCell ref="A45:D45"/>
    <mergeCell ref="E45:H45"/>
    <mergeCell ref="C46:D46"/>
    <mergeCell ref="F46:H46"/>
    <mergeCell ref="B35:C35"/>
    <mergeCell ref="B36:C36"/>
    <mergeCell ref="B37:C37"/>
    <mergeCell ref="B38:C38"/>
    <mergeCell ref="B39:C39"/>
    <mergeCell ref="B40:C40"/>
    <mergeCell ref="B29:C29"/>
    <mergeCell ref="B30:C30"/>
    <mergeCell ref="B31:C31"/>
    <mergeCell ref="B32:C32"/>
    <mergeCell ref="B33:C33"/>
    <mergeCell ref="B34:C34"/>
    <mergeCell ref="B23:C23"/>
    <mergeCell ref="B24:C24"/>
    <mergeCell ref="B25:C25"/>
    <mergeCell ref="B26:C26"/>
    <mergeCell ref="A27:H27"/>
    <mergeCell ref="B28:C28"/>
    <mergeCell ref="B17:C17"/>
    <mergeCell ref="B18:C18"/>
    <mergeCell ref="B19:C19"/>
    <mergeCell ref="B20:C20"/>
    <mergeCell ref="B21:C21"/>
    <mergeCell ref="B22:C22"/>
    <mergeCell ref="B15:C15"/>
    <mergeCell ref="B16:C16"/>
    <mergeCell ref="C9:D9"/>
    <mergeCell ref="A10:B10"/>
    <mergeCell ref="C10:D10"/>
    <mergeCell ref="F10:H10"/>
    <mergeCell ref="A11:B11"/>
    <mergeCell ref="C11:D11"/>
    <mergeCell ref="F11:H11"/>
    <mergeCell ref="A8:B8"/>
    <mergeCell ref="C8:D8"/>
    <mergeCell ref="E8:E9"/>
    <mergeCell ref="F8:H9"/>
    <mergeCell ref="A9:B9"/>
    <mergeCell ref="A12:H12"/>
    <mergeCell ref="AF12:AG12"/>
    <mergeCell ref="B13:C13"/>
    <mergeCell ref="B14:C14"/>
    <mergeCell ref="F1:H1"/>
    <mergeCell ref="F2:H2"/>
    <mergeCell ref="F3:H3"/>
    <mergeCell ref="F4:H4"/>
    <mergeCell ref="C5:F5"/>
    <mergeCell ref="G5:H5"/>
    <mergeCell ref="A6:D6"/>
    <mergeCell ref="E6:H6"/>
    <mergeCell ref="A7:B7"/>
    <mergeCell ref="C7:D7"/>
    <mergeCell ref="E7:H7"/>
  </mergeCells>
  <conditionalFormatting sqref="A10:A11 B47:C47 B48:B66">
    <cfRule type="cellIs" priority="22" stopIfTrue="1" operator="notEqual">
      <formula>0</formula>
    </cfRule>
  </conditionalFormatting>
  <conditionalFormatting sqref="A10:A11 B47:C47 B48:B66">
    <cfRule type="cellIs" dxfId="64" priority="21" stopIfTrue="1" operator="equal">
      <formula>0</formula>
    </cfRule>
  </conditionalFormatting>
  <conditionalFormatting sqref="A10:A11">
    <cfRule type="cellIs" dxfId="63" priority="20" operator="equal">
      <formula>#REF!</formula>
    </cfRule>
  </conditionalFormatting>
  <conditionalFormatting sqref="G5">
    <cfRule type="cellIs" dxfId="62" priority="19" stopIfTrue="1" operator="equal">
      <formula>0</formula>
    </cfRule>
  </conditionalFormatting>
  <conditionalFormatting sqref="C7">
    <cfRule type="cellIs" dxfId="61" priority="16" stopIfTrue="1" operator="equal">
      <formula>0</formula>
    </cfRule>
  </conditionalFormatting>
  <conditionalFormatting sqref="C8:C9">
    <cfRule type="cellIs" dxfId="60" priority="15" stopIfTrue="1" operator="equal">
      <formula>0</formula>
    </cfRule>
  </conditionalFormatting>
  <conditionalFormatting sqref="C48:C66">
    <cfRule type="cellIs" priority="18" stopIfTrue="1" operator="notEqual">
      <formula>0</formula>
    </cfRule>
  </conditionalFormatting>
  <conditionalFormatting sqref="C48:C66">
    <cfRule type="cellIs" dxfId="59" priority="17" stopIfTrue="1" operator="equal">
      <formula>0</formula>
    </cfRule>
  </conditionalFormatting>
  <conditionalFormatting sqref="D14">
    <cfRule type="cellIs" priority="14" stopIfTrue="1" operator="notEqual">
      <formula>0</formula>
    </cfRule>
  </conditionalFormatting>
  <conditionalFormatting sqref="D14">
    <cfRule type="cellIs" dxfId="58" priority="13" stopIfTrue="1" operator="equal">
      <formula>0</formula>
    </cfRule>
  </conditionalFormatting>
  <conditionalFormatting sqref="D15:F25">
    <cfRule type="cellIs" priority="12" stopIfTrue="1" operator="notEqual">
      <formula>0</formula>
    </cfRule>
  </conditionalFormatting>
  <conditionalFormatting sqref="D15:F25">
    <cfRule type="cellIs" dxfId="57" priority="11" stopIfTrue="1" operator="equal">
      <formula>0</formula>
    </cfRule>
  </conditionalFormatting>
  <conditionalFormatting sqref="E14:F14">
    <cfRule type="cellIs" priority="10" stopIfTrue="1" operator="notEqual">
      <formula>0</formula>
    </cfRule>
  </conditionalFormatting>
  <conditionalFormatting sqref="E14:F14">
    <cfRule type="cellIs" dxfId="56" priority="9" stopIfTrue="1" operator="equal">
      <formula>0</formula>
    </cfRule>
  </conditionalFormatting>
  <conditionalFormatting sqref="D29">
    <cfRule type="cellIs" priority="8" stopIfTrue="1" operator="notEqual">
      <formula>0</formula>
    </cfRule>
  </conditionalFormatting>
  <conditionalFormatting sqref="D29">
    <cfRule type="cellIs" dxfId="55" priority="7" stopIfTrue="1" operator="equal">
      <formula>0</formula>
    </cfRule>
  </conditionalFormatting>
  <conditionalFormatting sqref="D30:F40">
    <cfRule type="cellIs" priority="6" stopIfTrue="1" operator="notEqual">
      <formula>0</formula>
    </cfRule>
  </conditionalFormatting>
  <conditionalFormatting sqref="D30:F40">
    <cfRule type="cellIs" dxfId="54" priority="5" stopIfTrue="1" operator="equal">
      <formula>""</formula>
    </cfRule>
  </conditionalFormatting>
  <conditionalFormatting sqref="E29:F29">
    <cfRule type="cellIs" priority="4" stopIfTrue="1" operator="notEqual">
      <formula>0</formula>
    </cfRule>
  </conditionalFormatting>
  <conditionalFormatting sqref="E29:F29">
    <cfRule type="cellIs" dxfId="53" priority="3" stopIfTrue="1" operator="equal">
      <formula>0</formula>
    </cfRule>
  </conditionalFormatting>
  <conditionalFormatting sqref="F4">
    <cfRule type="cellIs" dxfId="52" priority="1" stopIfTrue="1" operator="equal">
      <formula>0</formula>
    </cfRule>
  </conditionalFormatting>
  <hyperlinks>
    <hyperlink ref="AF4" location="Instructions!A8" display="Instructions" xr:uid="{F850672D-6084-4EFC-921C-DC36A15B69ED}"/>
  </hyperlinks>
  <printOptions horizontalCentered="1"/>
  <pageMargins left="0.25" right="0.25" top="0.75" bottom="0.75" header="0.3" footer="0.3"/>
  <pageSetup scale="18"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019A2-E28C-4B6B-A7F0-D744EC825C6E}">
  <sheetPr>
    <tabColor theme="8" tint="0.59999389629810485"/>
    <pageSetUpPr fitToPage="1"/>
  </sheetPr>
  <dimension ref="A1:BE107"/>
  <sheetViews>
    <sheetView showGridLines="0" zoomScale="75" zoomScaleNormal="75" zoomScaleSheetLayoutView="70" workbookViewId="0">
      <selection activeCell="F4" sqref="F4:H4"/>
    </sheetView>
  </sheetViews>
  <sheetFormatPr defaultColWidth="9.140625" defaultRowHeight="14.25" x14ac:dyDescent="0.25"/>
  <cols>
    <col min="1" max="1" width="14.7109375" style="14" customWidth="1"/>
    <col min="2" max="2" width="19.7109375" style="14" customWidth="1"/>
    <col min="3" max="3" width="29.7109375" style="14" customWidth="1"/>
    <col min="4" max="4" width="23.7109375" style="14" customWidth="1"/>
    <col min="5" max="5" width="25.5703125" style="14" customWidth="1"/>
    <col min="6" max="6" width="23.85546875" style="14" customWidth="1"/>
    <col min="7" max="7" width="23.7109375" style="14" customWidth="1"/>
    <col min="8" max="8" width="18.85546875" style="14" customWidth="1"/>
    <col min="9" max="9" width="9.140625" style="14" customWidth="1"/>
    <col min="10" max="10" width="17.7109375" style="14" customWidth="1"/>
    <col min="11" max="11" width="33.28515625" style="14" customWidth="1"/>
    <col min="12" max="12" width="15.85546875" style="14" customWidth="1"/>
    <col min="13" max="13" width="15.7109375" style="14" customWidth="1"/>
    <col min="14" max="14" width="15.85546875" style="14" customWidth="1"/>
    <col min="15" max="15" width="10.7109375" style="14" customWidth="1"/>
    <col min="16" max="16" width="15.85546875" style="14" customWidth="1"/>
    <col min="17" max="17" width="30.28515625" style="14" customWidth="1"/>
    <col min="18" max="18" width="13.5703125" style="14" customWidth="1"/>
    <col min="19" max="19" width="10.7109375" style="14" customWidth="1"/>
    <col min="20" max="20" width="10.5703125" style="14" customWidth="1"/>
    <col min="21" max="22" width="10.7109375" style="14" customWidth="1"/>
    <col min="23" max="23" width="19.28515625" style="14" customWidth="1"/>
    <col min="24" max="24" width="10.7109375" style="14" customWidth="1"/>
    <col min="25" max="31" width="9.140625" style="14" customWidth="1"/>
    <col min="32" max="32" width="20.42578125" style="14" bestFit="1" customWidth="1"/>
    <col min="33" max="33" width="21.28515625" style="14" customWidth="1"/>
    <col min="34" max="16384" width="9.140625" style="14"/>
  </cols>
  <sheetData>
    <row r="1" spans="1:57" ht="27" customHeight="1" x14ac:dyDescent="0.25">
      <c r="E1" s="5" t="s">
        <v>9</v>
      </c>
      <c r="F1" s="164" t="str">
        <f>IF(('Contract Roll-up'!F1)="","",'Contract Roll-up'!F1)</f>
        <v/>
      </c>
      <c r="G1" s="165"/>
      <c r="H1" s="166"/>
    </row>
    <row r="2" spans="1:57" ht="27" customHeight="1" x14ac:dyDescent="0.25">
      <c r="E2" s="5" t="s">
        <v>10</v>
      </c>
      <c r="F2" s="164" t="str">
        <f>IF(('Contract Roll-up'!F2)="","",'Contract Roll-up'!F2)</f>
        <v/>
      </c>
      <c r="G2" s="165"/>
      <c r="H2" s="166"/>
    </row>
    <row r="3" spans="1:57" ht="27" customHeight="1" x14ac:dyDescent="0.25">
      <c r="E3" s="5" t="s">
        <v>11</v>
      </c>
      <c r="F3" s="164" t="str">
        <f>IF(('Contract Roll-up'!F3)="","",'Contract Roll-up'!F3)</f>
        <v/>
      </c>
      <c r="G3" s="165"/>
      <c r="H3" s="166"/>
      <c r="J3" s="9"/>
      <c r="K3" s="10" t="s">
        <v>41</v>
      </c>
    </row>
    <row r="4" spans="1:57" s="4" customFormat="1" ht="27" customHeight="1" x14ac:dyDescent="0.25">
      <c r="C4" s="11" t="s">
        <v>8</v>
      </c>
      <c r="D4" s="72" t="str">
        <f>IF(('Contract Roll-up'!D4)="","",'Contract Roll-up'!D4)</f>
        <v/>
      </c>
      <c r="E4" s="5" t="s">
        <v>52</v>
      </c>
      <c r="F4" s="102"/>
      <c r="G4" s="103"/>
      <c r="H4" s="104"/>
      <c r="L4" s="6"/>
      <c r="N4" s="6"/>
      <c r="R4" s="6"/>
      <c r="AA4" s="4">
        <v>4</v>
      </c>
      <c r="AF4" s="12" t="s">
        <v>0</v>
      </c>
      <c r="AG4" s="8" t="s">
        <v>1</v>
      </c>
    </row>
    <row r="5" spans="1:57" s="4" customFormat="1" ht="27" customHeight="1" x14ac:dyDescent="0.25">
      <c r="A5" s="13"/>
      <c r="C5" s="135" t="s">
        <v>29</v>
      </c>
      <c r="D5" s="136"/>
      <c r="E5" s="136"/>
      <c r="F5" s="136"/>
      <c r="G5" s="150"/>
      <c r="H5" s="150"/>
      <c r="L5" s="6"/>
      <c r="N5" s="6"/>
      <c r="R5" s="6"/>
      <c r="AA5" s="4">
        <v>5</v>
      </c>
    </row>
    <row r="6" spans="1:57" ht="21.95" customHeight="1" x14ac:dyDescent="0.25">
      <c r="A6" s="132" t="s">
        <v>30</v>
      </c>
      <c r="B6" s="133"/>
      <c r="C6" s="133"/>
      <c r="D6" s="134"/>
      <c r="E6" s="129" t="str">
        <f>IF('Contract Roll-up'!D3="HUB","Work Authorization HUB Status","Work Authorization DBE Status")</f>
        <v>Work Authorization DBE Status</v>
      </c>
      <c r="F6" s="130"/>
      <c r="G6" s="130"/>
      <c r="H6" s="131"/>
      <c r="J6" s="4"/>
      <c r="K6" s="15"/>
      <c r="L6" s="15"/>
      <c r="M6" s="15"/>
      <c r="N6" s="15"/>
      <c r="O6" s="15"/>
      <c r="P6" s="15"/>
      <c r="Q6" s="15"/>
      <c r="R6" s="15"/>
      <c r="S6" s="15"/>
      <c r="T6" s="15"/>
      <c r="U6" s="15"/>
      <c r="V6" s="15"/>
    </row>
    <row r="7" spans="1:57" s="4" customFormat="1" ht="19.5" customHeight="1" x14ac:dyDescent="0.25">
      <c r="A7" s="114" t="s">
        <v>31</v>
      </c>
      <c r="B7" s="115"/>
      <c r="C7" s="151">
        <v>17</v>
      </c>
      <c r="D7" s="152"/>
      <c r="E7" s="126" t="s">
        <v>35</v>
      </c>
      <c r="F7" s="127"/>
      <c r="G7" s="127"/>
      <c r="H7" s="128"/>
      <c r="L7" s="6"/>
      <c r="N7" s="6"/>
      <c r="R7" s="6"/>
      <c r="AA7" s="4" t="s">
        <v>2</v>
      </c>
    </row>
    <row r="8" spans="1:57" s="4" customFormat="1" ht="20.25" customHeight="1" x14ac:dyDescent="0.25">
      <c r="A8" s="110" t="s">
        <v>32</v>
      </c>
      <c r="B8" s="111"/>
      <c r="C8" s="99"/>
      <c r="D8" s="101"/>
      <c r="E8" s="167" t="str">
        <f>IF('Contract Roll-up'!D3="HUB","Total HUB Amount 
       Committed","Total DBE Amount 
       Committed")</f>
        <v>Total DBE Amount 
       Committed</v>
      </c>
      <c r="F8" s="169" t="str">
        <f>IF(D26=0,"",D26)</f>
        <v/>
      </c>
      <c r="G8" s="170"/>
      <c r="H8" s="171"/>
      <c r="L8" s="6"/>
      <c r="N8" s="6"/>
      <c r="R8" s="6"/>
      <c r="AA8" s="4" t="s">
        <v>3</v>
      </c>
    </row>
    <row r="9" spans="1:57" s="4" customFormat="1" ht="20.100000000000001" customHeight="1" x14ac:dyDescent="0.25">
      <c r="A9" s="110" t="s">
        <v>33</v>
      </c>
      <c r="B9" s="111"/>
      <c r="C9" s="116"/>
      <c r="D9" s="117"/>
      <c r="E9" s="168"/>
      <c r="F9" s="172"/>
      <c r="G9" s="173"/>
      <c r="H9" s="174"/>
      <c r="L9" s="6"/>
      <c r="N9" s="6"/>
      <c r="R9" s="6"/>
      <c r="AA9" s="4" t="s">
        <v>4</v>
      </c>
    </row>
    <row r="10" spans="1:57" s="4" customFormat="1" ht="30" customHeight="1" x14ac:dyDescent="0.25">
      <c r="A10" s="125" t="s">
        <v>34</v>
      </c>
      <c r="B10" s="125"/>
      <c r="C10" s="97">
        <f>B68</f>
        <v>0</v>
      </c>
      <c r="D10" s="98"/>
      <c r="E10" s="16" t="str">
        <f>IF('Contract Roll-up'!D3="HUB","HUB % Committed 
        to Date","DBE % Committed 
        to Date")</f>
        <v>DBE % Committed 
        to Date</v>
      </c>
      <c r="F10" s="149" t="str">
        <f>IF(C9="","",D26/C11)</f>
        <v/>
      </c>
      <c r="G10" s="149"/>
      <c r="H10" s="149"/>
      <c r="L10" s="6"/>
      <c r="N10" s="6"/>
      <c r="R10" s="6"/>
      <c r="AA10" s="4" t="s">
        <v>5</v>
      </c>
    </row>
    <row r="11" spans="1:57" s="4" customFormat="1" ht="19.5" customHeight="1" x14ac:dyDescent="0.2">
      <c r="A11" s="96" t="s">
        <v>51</v>
      </c>
      <c r="B11" s="96"/>
      <c r="C11" s="97">
        <f>C9+C10</f>
        <v>0</v>
      </c>
      <c r="D11" s="98"/>
      <c r="E11" s="16" t="str">
        <f>IF('Contract Roll-up'!D3="HUB","HUB % Paid to Date","DBE % Paid to Date")</f>
        <v>DBE % Paid to Date</v>
      </c>
      <c r="F11" s="149" t="str">
        <f>IF(C9="","",G26/C11)</f>
        <v/>
      </c>
      <c r="G11" s="149"/>
      <c r="H11" s="149"/>
      <c r="I11" s="17"/>
      <c r="J11" s="18"/>
      <c r="K11" s="18"/>
      <c r="L11" s="19"/>
      <c r="M11" s="18"/>
      <c r="N11" s="19"/>
      <c r="O11" s="18"/>
      <c r="P11" s="18"/>
      <c r="Q11" s="18"/>
      <c r="R11" s="19"/>
      <c r="S11" s="18"/>
      <c r="T11" s="18"/>
      <c r="U11" s="18"/>
      <c r="V11" s="18"/>
      <c r="W11" s="18"/>
      <c r="X11" s="18"/>
      <c r="Y11" s="18"/>
      <c r="Z11" s="18"/>
      <c r="AA11" s="18"/>
      <c r="AB11" s="18"/>
      <c r="AC11" s="18"/>
      <c r="AD11" s="18"/>
      <c r="AE11" s="18"/>
      <c r="AF11" s="18"/>
      <c r="AG11" s="18"/>
      <c r="AH11" s="18"/>
      <c r="AI11" s="18"/>
      <c r="AJ11" s="18"/>
      <c r="AK11" s="18"/>
    </row>
    <row r="12" spans="1:57" s="20" customFormat="1" ht="21.95" customHeight="1" thickBot="1" x14ac:dyDescent="0.3">
      <c r="A12" s="132" t="s">
        <v>36</v>
      </c>
      <c r="B12" s="133"/>
      <c r="C12" s="133"/>
      <c r="D12" s="133"/>
      <c r="E12" s="133"/>
      <c r="F12" s="133"/>
      <c r="G12" s="133"/>
      <c r="H12" s="134"/>
      <c r="L12" s="21"/>
      <c r="N12" s="21"/>
      <c r="R12" s="21"/>
      <c r="AF12" s="153"/>
      <c r="AG12" s="154"/>
    </row>
    <row r="13" spans="1:57" s="4" customFormat="1" ht="63" customHeight="1" thickBot="1" x14ac:dyDescent="0.3">
      <c r="A13" s="22" t="s">
        <v>6</v>
      </c>
      <c r="B13" s="137" t="str">
        <f>'Contract Roll-up'!B13</f>
        <v>Subproviders Name: DBE only 
(Enter Alphabetically)</v>
      </c>
      <c r="C13" s="138"/>
      <c r="D13" s="22" t="s">
        <v>38</v>
      </c>
      <c r="E13" s="22" t="s">
        <v>21</v>
      </c>
      <c r="F13" s="22" t="s">
        <v>13</v>
      </c>
      <c r="G13" s="22" t="s">
        <v>22</v>
      </c>
      <c r="H13" s="22" t="s">
        <v>12</v>
      </c>
      <c r="J13" s="23"/>
      <c r="K13" s="24"/>
      <c r="L13" s="25"/>
      <c r="M13" s="24"/>
      <c r="N13" s="24"/>
      <c r="O13" s="24"/>
      <c r="P13" s="24"/>
      <c r="Q13" s="23"/>
      <c r="R13" s="26"/>
      <c r="S13" s="24"/>
      <c r="T13" s="24"/>
      <c r="U13" s="24"/>
      <c r="V13" s="24"/>
      <c r="W13" s="24"/>
      <c r="X13" s="24"/>
      <c r="AF13" s="27"/>
      <c r="AG13" s="28"/>
    </row>
    <row r="14" spans="1:57" s="4" customFormat="1" ht="20.100000000000001" customHeight="1" x14ac:dyDescent="0.25">
      <c r="A14" s="29">
        <v>1</v>
      </c>
      <c r="B14" s="107" t="str">
        <f>IF(('Contract Roll-up'!B14)="","",'Contract Roll-up'!B14)</f>
        <v/>
      </c>
      <c r="C14" s="109"/>
      <c r="D14" s="3"/>
      <c r="E14" s="3"/>
      <c r="F14" s="3"/>
      <c r="G14" s="49">
        <f>E14+F14</f>
        <v>0</v>
      </c>
      <c r="H14" s="31" t="str">
        <f t="shared" ref="H14:H26" si="0">IF(G14="","",IF(G14=0,"",G14/D14))</f>
        <v/>
      </c>
      <c r="I14" s="32"/>
      <c r="J14" s="33"/>
      <c r="K14" s="33"/>
      <c r="L14" s="34"/>
      <c r="M14" s="33"/>
      <c r="N14" s="33"/>
      <c r="O14" s="32"/>
      <c r="P14" s="33"/>
      <c r="R14" s="6"/>
      <c r="S14" s="33"/>
      <c r="T14" s="32"/>
      <c r="U14" s="33"/>
      <c r="V14" s="33"/>
      <c r="W14" s="32"/>
      <c r="X14" s="32"/>
      <c r="Y14" s="32"/>
      <c r="Z14" s="32"/>
      <c r="AA14" s="32"/>
      <c r="AB14" s="32"/>
      <c r="AC14" s="32"/>
      <c r="AD14" s="32"/>
      <c r="AE14" s="32"/>
      <c r="AF14" s="35"/>
      <c r="AG14" s="36"/>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row>
    <row r="15" spans="1:57" s="4" customFormat="1" ht="20.100000000000001" customHeight="1" x14ac:dyDescent="0.25">
      <c r="A15" s="29">
        <v>2</v>
      </c>
      <c r="B15" s="107" t="str">
        <f>IF(('Contract Roll-up'!B15)="","",'Contract Roll-up'!B15)</f>
        <v/>
      </c>
      <c r="C15" s="109"/>
      <c r="D15" s="3"/>
      <c r="E15" s="3"/>
      <c r="F15" s="3"/>
      <c r="G15" s="49">
        <f t="shared" ref="G15:G25" si="1">E15+F15</f>
        <v>0</v>
      </c>
      <c r="H15" s="31" t="str">
        <f t="shared" si="0"/>
        <v/>
      </c>
      <c r="I15" s="32"/>
      <c r="J15" s="33"/>
      <c r="K15" s="33"/>
      <c r="L15" s="34"/>
      <c r="M15" s="33"/>
      <c r="N15" s="33"/>
      <c r="O15" s="32"/>
      <c r="P15" s="33"/>
      <c r="R15" s="6"/>
      <c r="S15" s="33"/>
      <c r="T15" s="32"/>
      <c r="U15" s="33"/>
      <c r="V15" s="33"/>
      <c r="W15" s="32"/>
      <c r="X15" s="32"/>
      <c r="Y15" s="32"/>
      <c r="Z15" s="32"/>
      <c r="AA15" s="32"/>
      <c r="AB15" s="32"/>
      <c r="AC15" s="32"/>
      <c r="AD15" s="32"/>
      <c r="AE15" s="32"/>
      <c r="AF15" s="37"/>
      <c r="AG15" s="38"/>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row>
    <row r="16" spans="1:57" s="4" customFormat="1" ht="20.100000000000001" customHeight="1" x14ac:dyDescent="0.25">
      <c r="A16" s="29">
        <v>3</v>
      </c>
      <c r="B16" s="107" t="str">
        <f>IF(('Contract Roll-up'!B16)="","",'Contract Roll-up'!B16)</f>
        <v/>
      </c>
      <c r="C16" s="109"/>
      <c r="D16" s="3"/>
      <c r="E16" s="3"/>
      <c r="F16" s="3"/>
      <c r="G16" s="49">
        <f t="shared" si="1"/>
        <v>0</v>
      </c>
      <c r="H16" s="31" t="str">
        <f t="shared" si="0"/>
        <v/>
      </c>
      <c r="I16" s="32"/>
      <c r="J16" s="33"/>
      <c r="K16" s="33"/>
      <c r="L16" s="34"/>
      <c r="M16" s="33"/>
      <c r="N16" s="33"/>
      <c r="O16" s="32"/>
      <c r="P16" s="33"/>
      <c r="R16" s="6"/>
      <c r="S16" s="33"/>
      <c r="T16" s="32"/>
      <c r="U16" s="33"/>
      <c r="V16" s="33"/>
      <c r="W16" s="32"/>
      <c r="X16" s="32"/>
      <c r="Y16" s="32"/>
      <c r="Z16" s="32"/>
      <c r="AA16" s="32"/>
      <c r="AB16" s="32"/>
      <c r="AC16" s="32"/>
      <c r="AD16" s="32"/>
      <c r="AE16" s="32"/>
      <c r="AF16" s="37"/>
      <c r="AG16" s="38"/>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row>
    <row r="17" spans="1:57" s="4" customFormat="1" ht="20.100000000000001" customHeight="1" x14ac:dyDescent="0.25">
      <c r="A17" s="29">
        <v>4</v>
      </c>
      <c r="B17" s="107" t="str">
        <f>IF(('Contract Roll-up'!B17)="","",'Contract Roll-up'!B17)</f>
        <v/>
      </c>
      <c r="C17" s="109"/>
      <c r="D17" s="3"/>
      <c r="E17" s="3"/>
      <c r="F17" s="3"/>
      <c r="G17" s="49">
        <f t="shared" si="1"/>
        <v>0</v>
      </c>
      <c r="H17" s="31" t="str">
        <f t="shared" si="0"/>
        <v/>
      </c>
      <c r="I17" s="32"/>
      <c r="J17" s="33"/>
      <c r="K17" s="33"/>
      <c r="L17" s="34"/>
      <c r="M17" s="33"/>
      <c r="N17" s="33"/>
      <c r="O17" s="32"/>
      <c r="P17" s="33"/>
      <c r="R17" s="6"/>
      <c r="S17" s="33"/>
      <c r="T17" s="32"/>
      <c r="U17" s="33"/>
      <c r="V17" s="33"/>
      <c r="W17" s="32"/>
      <c r="X17" s="32"/>
      <c r="Y17" s="32"/>
      <c r="Z17" s="32"/>
      <c r="AA17" s="32"/>
      <c r="AB17" s="32"/>
      <c r="AC17" s="32"/>
      <c r="AD17" s="32"/>
      <c r="AE17" s="32"/>
      <c r="AF17" s="37"/>
      <c r="AG17" s="38"/>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row>
    <row r="18" spans="1:57" s="4" customFormat="1" ht="20.100000000000001" customHeight="1" x14ac:dyDescent="0.25">
      <c r="A18" s="29">
        <v>5</v>
      </c>
      <c r="B18" s="107" t="str">
        <f>IF(('Contract Roll-up'!B18)="","",'Contract Roll-up'!B18)</f>
        <v/>
      </c>
      <c r="C18" s="109"/>
      <c r="D18" s="3"/>
      <c r="E18" s="3"/>
      <c r="F18" s="3"/>
      <c r="G18" s="49">
        <f t="shared" si="1"/>
        <v>0</v>
      </c>
      <c r="H18" s="31" t="str">
        <f t="shared" si="0"/>
        <v/>
      </c>
      <c r="I18" s="32"/>
      <c r="J18" s="33"/>
      <c r="K18" s="33"/>
      <c r="L18" s="34"/>
      <c r="M18" s="33"/>
      <c r="N18" s="33"/>
      <c r="O18" s="32"/>
      <c r="P18" s="33"/>
      <c r="R18" s="6"/>
      <c r="S18" s="33"/>
      <c r="T18" s="32"/>
      <c r="U18" s="33"/>
      <c r="V18" s="33"/>
      <c r="W18" s="32"/>
      <c r="X18" s="32"/>
      <c r="Y18" s="32"/>
      <c r="Z18" s="32"/>
      <c r="AA18" s="32"/>
      <c r="AB18" s="32"/>
      <c r="AC18" s="32"/>
      <c r="AD18" s="32"/>
      <c r="AE18" s="32"/>
      <c r="AF18" s="37"/>
      <c r="AG18" s="38"/>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row>
    <row r="19" spans="1:57" s="4" customFormat="1" ht="20.100000000000001" customHeight="1" x14ac:dyDescent="0.25">
      <c r="A19" s="29">
        <v>6</v>
      </c>
      <c r="B19" s="107" t="str">
        <f>IF(('Contract Roll-up'!B19)="","",'Contract Roll-up'!B19)</f>
        <v/>
      </c>
      <c r="C19" s="109"/>
      <c r="D19" s="3"/>
      <c r="E19" s="3"/>
      <c r="F19" s="3"/>
      <c r="G19" s="49">
        <f t="shared" si="1"/>
        <v>0</v>
      </c>
      <c r="H19" s="31" t="str">
        <f t="shared" si="0"/>
        <v/>
      </c>
      <c r="I19" s="32"/>
      <c r="J19" s="33"/>
      <c r="K19" s="33"/>
      <c r="L19" s="34"/>
      <c r="M19" s="33"/>
      <c r="N19" s="33"/>
      <c r="O19" s="32"/>
      <c r="P19" s="33"/>
      <c r="R19" s="6"/>
      <c r="S19" s="33"/>
      <c r="T19" s="32"/>
      <c r="U19" s="33"/>
      <c r="V19" s="33"/>
      <c r="W19" s="32"/>
      <c r="X19" s="32"/>
      <c r="Y19" s="32"/>
      <c r="Z19" s="32"/>
      <c r="AA19" s="32"/>
      <c r="AB19" s="32"/>
      <c r="AC19" s="32"/>
      <c r="AD19" s="32"/>
      <c r="AE19" s="32"/>
      <c r="AF19" s="37"/>
      <c r="AG19" s="38"/>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row>
    <row r="20" spans="1:57" s="4" customFormat="1" ht="20.100000000000001" customHeight="1" x14ac:dyDescent="0.25">
      <c r="A20" s="29">
        <v>7</v>
      </c>
      <c r="B20" s="107" t="str">
        <f>IF(('Contract Roll-up'!B20)="","",'Contract Roll-up'!B20)</f>
        <v/>
      </c>
      <c r="C20" s="109"/>
      <c r="D20" s="3"/>
      <c r="E20" s="3"/>
      <c r="F20" s="3"/>
      <c r="G20" s="49">
        <f t="shared" si="1"/>
        <v>0</v>
      </c>
      <c r="H20" s="31" t="str">
        <f t="shared" si="0"/>
        <v/>
      </c>
      <c r="I20" s="32"/>
      <c r="J20" s="33"/>
      <c r="K20" s="33"/>
      <c r="L20" s="34"/>
      <c r="M20" s="33"/>
      <c r="N20" s="33"/>
      <c r="O20" s="32"/>
      <c r="P20" s="33"/>
      <c r="R20" s="6"/>
      <c r="S20" s="33"/>
      <c r="T20" s="32"/>
      <c r="U20" s="33"/>
      <c r="V20" s="33"/>
      <c r="W20" s="32"/>
      <c r="X20" s="32"/>
      <c r="Y20" s="32"/>
      <c r="Z20" s="32"/>
      <c r="AA20" s="32"/>
      <c r="AB20" s="32"/>
      <c r="AC20" s="32"/>
      <c r="AD20" s="32"/>
      <c r="AE20" s="32"/>
      <c r="AF20" s="37"/>
      <c r="AG20" s="38"/>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row>
    <row r="21" spans="1:57" s="4" customFormat="1" ht="20.100000000000001" customHeight="1" x14ac:dyDescent="0.25">
      <c r="A21" s="29">
        <v>8</v>
      </c>
      <c r="B21" s="107" t="str">
        <f>IF(('Contract Roll-up'!B21)="","",'Contract Roll-up'!B21)</f>
        <v/>
      </c>
      <c r="C21" s="109"/>
      <c r="D21" s="3"/>
      <c r="E21" s="3"/>
      <c r="F21" s="3"/>
      <c r="G21" s="49">
        <f t="shared" si="1"/>
        <v>0</v>
      </c>
      <c r="H21" s="31" t="str">
        <f t="shared" si="0"/>
        <v/>
      </c>
      <c r="I21" s="32"/>
      <c r="J21" s="33"/>
      <c r="K21" s="33"/>
      <c r="L21" s="34"/>
      <c r="M21" s="33"/>
      <c r="N21" s="33"/>
      <c r="O21" s="32"/>
      <c r="P21" s="33"/>
      <c r="R21" s="6"/>
      <c r="S21" s="33"/>
      <c r="T21" s="32"/>
      <c r="U21" s="33"/>
      <c r="V21" s="33"/>
      <c r="W21" s="32"/>
      <c r="X21" s="32"/>
      <c r="Y21" s="32"/>
      <c r="Z21" s="32"/>
      <c r="AA21" s="32"/>
      <c r="AB21" s="32"/>
      <c r="AC21" s="32"/>
      <c r="AD21" s="32"/>
      <c r="AE21" s="32"/>
      <c r="AF21" s="37"/>
      <c r="AG21" s="38"/>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row>
    <row r="22" spans="1:57" s="4" customFormat="1" ht="20.100000000000001" customHeight="1" x14ac:dyDescent="0.25">
      <c r="A22" s="29">
        <v>9</v>
      </c>
      <c r="B22" s="107" t="str">
        <f>IF(('Contract Roll-up'!B22)="","",'Contract Roll-up'!B22)</f>
        <v/>
      </c>
      <c r="C22" s="109"/>
      <c r="D22" s="3"/>
      <c r="E22" s="3"/>
      <c r="F22" s="3"/>
      <c r="G22" s="49">
        <f t="shared" si="1"/>
        <v>0</v>
      </c>
      <c r="H22" s="31" t="str">
        <f t="shared" si="0"/>
        <v/>
      </c>
      <c r="I22" s="32"/>
      <c r="J22" s="33"/>
      <c r="K22" s="33"/>
      <c r="L22" s="34"/>
      <c r="M22" s="33"/>
      <c r="N22" s="33"/>
      <c r="O22" s="32"/>
      <c r="P22" s="33"/>
      <c r="R22" s="6"/>
      <c r="S22" s="33"/>
      <c r="T22" s="32"/>
      <c r="U22" s="33"/>
      <c r="V22" s="33"/>
      <c r="W22" s="32"/>
      <c r="X22" s="32"/>
      <c r="Y22" s="32"/>
      <c r="Z22" s="32"/>
      <c r="AA22" s="32"/>
      <c r="AB22" s="32"/>
      <c r="AC22" s="32"/>
      <c r="AD22" s="32"/>
      <c r="AE22" s="32"/>
      <c r="AF22" s="37"/>
      <c r="AG22" s="38"/>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row>
    <row r="23" spans="1:57" s="4" customFormat="1" ht="20.100000000000001" customHeight="1" x14ac:dyDescent="0.25">
      <c r="A23" s="29">
        <v>10</v>
      </c>
      <c r="B23" s="107" t="str">
        <f>IF(('Contract Roll-up'!B23)="","",'Contract Roll-up'!B23)</f>
        <v/>
      </c>
      <c r="C23" s="109"/>
      <c r="D23" s="3"/>
      <c r="E23" s="3"/>
      <c r="F23" s="3"/>
      <c r="G23" s="49">
        <f t="shared" si="1"/>
        <v>0</v>
      </c>
      <c r="H23" s="31" t="str">
        <f t="shared" si="0"/>
        <v/>
      </c>
      <c r="I23" s="32"/>
      <c r="J23" s="33"/>
      <c r="K23" s="33"/>
      <c r="L23" s="34"/>
      <c r="M23" s="33"/>
      <c r="N23" s="33"/>
      <c r="O23" s="32"/>
      <c r="P23" s="33"/>
      <c r="R23" s="6"/>
      <c r="S23" s="33"/>
      <c r="T23" s="32"/>
      <c r="U23" s="33"/>
      <c r="V23" s="33"/>
      <c r="W23" s="32"/>
      <c r="X23" s="32"/>
      <c r="Y23" s="32"/>
      <c r="Z23" s="32"/>
      <c r="AA23" s="32"/>
      <c r="AB23" s="32"/>
      <c r="AC23" s="32"/>
      <c r="AD23" s="32"/>
      <c r="AE23" s="32"/>
      <c r="AF23" s="37"/>
      <c r="AG23" s="38"/>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row>
    <row r="24" spans="1:57" s="4" customFormat="1" ht="20.100000000000001" customHeight="1" x14ac:dyDescent="0.25">
      <c r="A24" s="29">
        <v>11</v>
      </c>
      <c r="B24" s="107" t="str">
        <f>IF(('Contract Roll-up'!B24)="","",'Contract Roll-up'!B24)</f>
        <v/>
      </c>
      <c r="C24" s="109"/>
      <c r="D24" s="3"/>
      <c r="E24" s="3"/>
      <c r="F24" s="3"/>
      <c r="G24" s="49">
        <f t="shared" si="1"/>
        <v>0</v>
      </c>
      <c r="H24" s="31" t="str">
        <f t="shared" si="0"/>
        <v/>
      </c>
      <c r="I24" s="32"/>
      <c r="J24" s="33"/>
      <c r="K24" s="33"/>
      <c r="L24" s="34"/>
      <c r="M24" s="33"/>
      <c r="N24" s="33"/>
      <c r="O24" s="32"/>
      <c r="P24" s="33"/>
      <c r="R24" s="6"/>
      <c r="S24" s="33"/>
      <c r="T24" s="32"/>
      <c r="U24" s="33"/>
      <c r="V24" s="33"/>
      <c r="W24" s="32"/>
      <c r="X24" s="32"/>
      <c r="Y24" s="32"/>
      <c r="Z24" s="32"/>
      <c r="AA24" s="32"/>
      <c r="AB24" s="32"/>
      <c r="AC24" s="32"/>
      <c r="AD24" s="32"/>
      <c r="AE24" s="32"/>
      <c r="AF24" s="37"/>
      <c r="AG24" s="38"/>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row>
    <row r="25" spans="1:57" s="4" customFormat="1" ht="20.100000000000001" customHeight="1" x14ac:dyDescent="0.25">
      <c r="A25" s="29">
        <v>12</v>
      </c>
      <c r="B25" s="107" t="str">
        <f>IF(('Contract Roll-up'!B25)="","",'Contract Roll-up'!B25)</f>
        <v/>
      </c>
      <c r="C25" s="109"/>
      <c r="D25" s="3"/>
      <c r="E25" s="3"/>
      <c r="F25" s="3"/>
      <c r="G25" s="49">
        <f t="shared" si="1"/>
        <v>0</v>
      </c>
      <c r="H25" s="31" t="str">
        <f t="shared" si="0"/>
        <v/>
      </c>
      <c r="I25" s="32"/>
      <c r="J25" s="33"/>
      <c r="K25" s="33"/>
      <c r="L25" s="34"/>
      <c r="M25" s="33"/>
      <c r="N25" s="33"/>
      <c r="O25" s="32"/>
      <c r="P25" s="33"/>
      <c r="R25" s="6"/>
      <c r="S25" s="33"/>
      <c r="T25" s="32"/>
      <c r="U25" s="33"/>
      <c r="V25" s="33"/>
      <c r="W25" s="32"/>
      <c r="X25" s="32"/>
      <c r="Y25" s="32"/>
      <c r="Z25" s="32"/>
      <c r="AA25" s="32"/>
      <c r="AB25" s="32"/>
      <c r="AC25" s="32"/>
      <c r="AD25" s="32"/>
      <c r="AE25" s="32"/>
      <c r="AF25" s="39"/>
      <c r="AG25" s="40"/>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row>
    <row r="26" spans="1:57" s="4" customFormat="1" ht="20.100000000000001" customHeight="1" x14ac:dyDescent="0.25">
      <c r="A26" s="29"/>
      <c r="B26" s="87" t="str">
        <f>'Contract Roll-up'!B26</f>
        <v>Subproviders Subtotal (DBE only)</v>
      </c>
      <c r="C26" s="88"/>
      <c r="D26" s="30">
        <f>SUM(D14:D25)</f>
        <v>0</v>
      </c>
      <c r="E26" s="30">
        <f t="shared" ref="E26:G26" si="2">SUM(E14:E25)</f>
        <v>0</v>
      </c>
      <c r="F26" s="30">
        <f t="shared" si="2"/>
        <v>0</v>
      </c>
      <c r="G26" s="30">
        <f t="shared" si="2"/>
        <v>0</v>
      </c>
      <c r="H26" s="31" t="str">
        <f t="shared" si="0"/>
        <v/>
      </c>
      <c r="I26" s="32"/>
      <c r="J26" s="33"/>
      <c r="K26" s="33"/>
      <c r="L26" s="34"/>
      <c r="M26" s="33"/>
      <c r="N26" s="33"/>
      <c r="O26" s="32"/>
      <c r="P26" s="33"/>
      <c r="R26" s="6"/>
      <c r="S26" s="33"/>
      <c r="T26" s="32"/>
      <c r="U26" s="33"/>
      <c r="V26" s="33"/>
      <c r="W26" s="32"/>
      <c r="X26" s="32"/>
      <c r="Y26" s="32"/>
      <c r="Z26" s="32"/>
      <c r="AA26" s="32"/>
      <c r="AB26" s="32"/>
      <c r="AC26" s="32"/>
      <c r="AD26" s="32"/>
      <c r="AE26" s="32"/>
      <c r="AF26" s="37"/>
      <c r="AG26" s="38"/>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row>
    <row r="27" spans="1:57" s="4" customFormat="1" ht="3.95" customHeight="1" x14ac:dyDescent="0.25">
      <c r="A27" s="139" t="s">
        <v>67</v>
      </c>
      <c r="B27" s="140"/>
      <c r="C27" s="140"/>
      <c r="D27" s="140"/>
      <c r="E27" s="140"/>
      <c r="F27" s="140"/>
      <c r="G27" s="140"/>
      <c r="H27" s="141"/>
      <c r="I27" s="32"/>
      <c r="J27" s="33"/>
      <c r="K27" s="33"/>
      <c r="L27" s="34"/>
      <c r="M27" s="33"/>
      <c r="N27" s="33"/>
      <c r="O27" s="32"/>
      <c r="P27" s="33"/>
      <c r="R27" s="6"/>
      <c r="S27" s="33"/>
      <c r="T27" s="32"/>
      <c r="U27" s="33"/>
      <c r="V27" s="33"/>
      <c r="W27" s="32"/>
      <c r="X27" s="32"/>
      <c r="Y27" s="32"/>
      <c r="Z27" s="32"/>
      <c r="AA27" s="32"/>
      <c r="AB27" s="32"/>
      <c r="AC27" s="32"/>
      <c r="AD27" s="32"/>
      <c r="AE27" s="32"/>
      <c r="AF27" s="39"/>
      <c r="AG27" s="40"/>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row>
    <row r="28" spans="1:57" s="4" customFormat="1" ht="63" customHeight="1" x14ac:dyDescent="0.25">
      <c r="A28" s="22" t="s">
        <v>6</v>
      </c>
      <c r="B28" s="137" t="str">
        <f>'Contract Roll-up'!B28</f>
        <v>Subproviders Name: non-DBE only 
(Enter Alphabetically)</v>
      </c>
      <c r="C28" s="138"/>
      <c r="D28" s="22" t="s">
        <v>14</v>
      </c>
      <c r="E28" s="22" t="s">
        <v>21</v>
      </c>
      <c r="F28" s="22" t="s">
        <v>13</v>
      </c>
      <c r="G28" s="22" t="s">
        <v>22</v>
      </c>
      <c r="H28" s="22" t="s">
        <v>12</v>
      </c>
      <c r="I28" s="32"/>
      <c r="J28" s="33"/>
      <c r="K28" s="33"/>
      <c r="L28" s="34"/>
      <c r="M28" s="33"/>
      <c r="N28" s="33"/>
      <c r="O28" s="32"/>
      <c r="P28" s="33"/>
      <c r="R28" s="6"/>
      <c r="S28" s="33"/>
      <c r="T28" s="32"/>
      <c r="U28" s="33"/>
      <c r="V28" s="33"/>
      <c r="W28" s="32"/>
      <c r="X28" s="32"/>
      <c r="Y28" s="32"/>
      <c r="Z28" s="32"/>
      <c r="AA28" s="32"/>
      <c r="AB28" s="32"/>
      <c r="AC28" s="32"/>
      <c r="AD28" s="32"/>
      <c r="AE28" s="32"/>
      <c r="AF28" s="37"/>
      <c r="AG28" s="38"/>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row>
    <row r="29" spans="1:57" s="4" customFormat="1" ht="20.100000000000001" customHeight="1" x14ac:dyDescent="0.25">
      <c r="A29" s="29">
        <v>1</v>
      </c>
      <c r="B29" s="107" t="str">
        <f>IF(('Contract Roll-up'!B29)="","",'Contract Roll-up'!B29)</f>
        <v/>
      </c>
      <c r="C29" s="109"/>
      <c r="D29" s="3"/>
      <c r="E29" s="3"/>
      <c r="F29" s="3"/>
      <c r="G29" s="49">
        <f>E29+F29</f>
        <v>0</v>
      </c>
      <c r="H29" s="31" t="str">
        <f t="shared" ref="H29:H41" si="3">IF(G29="","",IF(G29=0,"",G29/D29))</f>
        <v/>
      </c>
      <c r="I29" s="32"/>
      <c r="J29" s="33"/>
      <c r="K29" s="33"/>
      <c r="L29" s="34"/>
      <c r="M29" s="33"/>
      <c r="N29" s="33"/>
      <c r="O29" s="32"/>
      <c r="P29" s="33"/>
      <c r="R29" s="6"/>
      <c r="S29" s="33"/>
      <c r="T29" s="32"/>
      <c r="U29" s="33"/>
      <c r="V29" s="33"/>
      <c r="W29" s="32"/>
      <c r="X29" s="32"/>
      <c r="Y29" s="32"/>
      <c r="Z29" s="32"/>
      <c r="AA29" s="32"/>
      <c r="AB29" s="32"/>
      <c r="AC29" s="32"/>
      <c r="AD29" s="32"/>
      <c r="AE29" s="32"/>
      <c r="AF29" s="37"/>
      <c r="AG29" s="38"/>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row>
    <row r="30" spans="1:57" s="4" customFormat="1" ht="20.100000000000001" customHeight="1" x14ac:dyDescent="0.25">
      <c r="A30" s="29">
        <v>2</v>
      </c>
      <c r="B30" s="107" t="str">
        <f>IF(('Contract Roll-up'!B30)="","",'Contract Roll-up'!B30)</f>
        <v/>
      </c>
      <c r="C30" s="109"/>
      <c r="D30" s="3"/>
      <c r="E30" s="3"/>
      <c r="F30" s="3"/>
      <c r="G30" s="49">
        <f t="shared" ref="G30:G40" si="4">E30+F30</f>
        <v>0</v>
      </c>
      <c r="H30" s="31" t="str">
        <f t="shared" si="3"/>
        <v/>
      </c>
      <c r="I30" s="32"/>
      <c r="J30" s="33"/>
      <c r="K30" s="33"/>
      <c r="L30" s="34"/>
      <c r="M30" s="33"/>
      <c r="N30" s="33"/>
      <c r="O30" s="32"/>
      <c r="P30" s="33"/>
      <c r="R30" s="6"/>
      <c r="S30" s="33"/>
      <c r="T30" s="32"/>
      <c r="U30" s="33"/>
      <c r="V30" s="33"/>
      <c r="W30" s="32"/>
      <c r="X30" s="32"/>
      <c r="Y30" s="32"/>
      <c r="Z30" s="32"/>
      <c r="AA30" s="32"/>
      <c r="AB30" s="32"/>
      <c r="AC30" s="32"/>
      <c r="AD30" s="32"/>
      <c r="AE30" s="32"/>
      <c r="AF30" s="37"/>
      <c r="AG30" s="38"/>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row>
    <row r="31" spans="1:57" s="4" customFormat="1" ht="20.100000000000001" customHeight="1" x14ac:dyDescent="0.25">
      <c r="A31" s="29">
        <v>3</v>
      </c>
      <c r="B31" s="107" t="str">
        <f>IF(('Contract Roll-up'!B31)="","",'Contract Roll-up'!B31)</f>
        <v/>
      </c>
      <c r="C31" s="109"/>
      <c r="D31" s="3"/>
      <c r="E31" s="3"/>
      <c r="F31" s="3"/>
      <c r="G31" s="49">
        <f t="shared" si="4"/>
        <v>0</v>
      </c>
      <c r="H31" s="31" t="str">
        <f t="shared" si="3"/>
        <v/>
      </c>
      <c r="I31" s="32"/>
      <c r="J31" s="33"/>
      <c r="K31" s="33"/>
      <c r="L31" s="34"/>
      <c r="M31" s="33"/>
      <c r="N31" s="33"/>
      <c r="O31" s="32"/>
      <c r="P31" s="33"/>
      <c r="R31" s="6"/>
      <c r="S31" s="33"/>
      <c r="T31" s="32"/>
      <c r="U31" s="33"/>
      <c r="V31" s="33"/>
      <c r="W31" s="32"/>
      <c r="X31" s="32"/>
      <c r="Y31" s="32"/>
      <c r="Z31" s="32"/>
      <c r="AA31" s="32"/>
      <c r="AB31" s="32"/>
      <c r="AC31" s="32"/>
      <c r="AD31" s="32"/>
      <c r="AE31" s="32"/>
      <c r="AF31" s="37"/>
      <c r="AG31" s="38"/>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row>
    <row r="32" spans="1:57" s="4" customFormat="1" ht="20.100000000000001" customHeight="1" x14ac:dyDescent="0.25">
      <c r="A32" s="29">
        <v>4</v>
      </c>
      <c r="B32" s="107" t="str">
        <f>IF(('Contract Roll-up'!B32)="","",'Contract Roll-up'!B32)</f>
        <v/>
      </c>
      <c r="C32" s="109"/>
      <c r="D32" s="3"/>
      <c r="E32" s="3"/>
      <c r="F32" s="3"/>
      <c r="G32" s="49">
        <f t="shared" si="4"/>
        <v>0</v>
      </c>
      <c r="H32" s="31" t="str">
        <f t="shared" si="3"/>
        <v/>
      </c>
      <c r="I32" s="32"/>
      <c r="J32" s="33"/>
      <c r="K32" s="33"/>
      <c r="L32" s="34"/>
      <c r="M32" s="33"/>
      <c r="N32" s="33"/>
      <c r="O32" s="32"/>
      <c r="P32" s="33"/>
      <c r="R32" s="6"/>
      <c r="S32" s="33"/>
      <c r="T32" s="32"/>
      <c r="U32" s="33"/>
      <c r="V32" s="33"/>
      <c r="W32" s="32"/>
      <c r="X32" s="32"/>
      <c r="Y32" s="32"/>
      <c r="Z32" s="32"/>
      <c r="AA32" s="32"/>
      <c r="AB32" s="32"/>
      <c r="AC32" s="32"/>
      <c r="AD32" s="32"/>
      <c r="AE32" s="32"/>
      <c r="AF32" s="37"/>
      <c r="AG32" s="38"/>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row>
    <row r="33" spans="1:57" s="4" customFormat="1" ht="20.100000000000001" customHeight="1" x14ac:dyDescent="0.25">
      <c r="A33" s="29">
        <v>5</v>
      </c>
      <c r="B33" s="107" t="str">
        <f>IF(('Contract Roll-up'!B33)="","",'Contract Roll-up'!B33)</f>
        <v/>
      </c>
      <c r="C33" s="109"/>
      <c r="D33" s="3"/>
      <c r="E33" s="3"/>
      <c r="F33" s="3"/>
      <c r="G33" s="49">
        <f t="shared" si="4"/>
        <v>0</v>
      </c>
      <c r="H33" s="31" t="str">
        <f t="shared" si="3"/>
        <v/>
      </c>
      <c r="I33" s="32"/>
      <c r="J33" s="33"/>
      <c r="K33" s="33"/>
      <c r="L33" s="34"/>
      <c r="M33" s="33"/>
      <c r="N33" s="33"/>
      <c r="O33" s="32"/>
      <c r="P33" s="33"/>
      <c r="R33" s="6"/>
      <c r="S33" s="33"/>
      <c r="T33" s="32"/>
      <c r="U33" s="33"/>
      <c r="V33" s="33"/>
      <c r="W33" s="32"/>
      <c r="X33" s="32"/>
      <c r="Y33" s="32"/>
      <c r="Z33" s="32"/>
      <c r="AA33" s="32"/>
      <c r="AB33" s="32"/>
      <c r="AC33" s="32"/>
      <c r="AD33" s="32"/>
      <c r="AE33" s="32"/>
      <c r="AF33" s="37"/>
      <c r="AG33" s="38"/>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row>
    <row r="34" spans="1:57" s="4" customFormat="1" ht="20.100000000000001" customHeight="1" x14ac:dyDescent="0.25">
      <c r="A34" s="29">
        <v>6</v>
      </c>
      <c r="B34" s="107" t="str">
        <f>IF(('Contract Roll-up'!B34)="","",'Contract Roll-up'!B34)</f>
        <v/>
      </c>
      <c r="C34" s="109"/>
      <c r="D34" s="3"/>
      <c r="E34" s="3"/>
      <c r="F34" s="3"/>
      <c r="G34" s="49">
        <f t="shared" si="4"/>
        <v>0</v>
      </c>
      <c r="H34" s="31" t="str">
        <f t="shared" si="3"/>
        <v/>
      </c>
      <c r="I34" s="32"/>
      <c r="J34" s="33"/>
      <c r="K34" s="33"/>
      <c r="L34" s="34"/>
      <c r="M34" s="33"/>
      <c r="N34" s="33"/>
      <c r="O34" s="32"/>
      <c r="P34" s="33"/>
      <c r="R34" s="6"/>
      <c r="S34" s="33"/>
      <c r="T34" s="32"/>
      <c r="U34" s="33"/>
      <c r="V34" s="33"/>
      <c r="W34" s="32"/>
      <c r="X34" s="32"/>
      <c r="Y34" s="32"/>
      <c r="Z34" s="32"/>
      <c r="AA34" s="32"/>
      <c r="AB34" s="32"/>
      <c r="AC34" s="32"/>
      <c r="AD34" s="32"/>
      <c r="AE34" s="32"/>
      <c r="AF34" s="37"/>
      <c r="AG34" s="38"/>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row>
    <row r="35" spans="1:57" s="4" customFormat="1" ht="20.100000000000001" customHeight="1" x14ac:dyDescent="0.25">
      <c r="A35" s="29">
        <v>7</v>
      </c>
      <c r="B35" s="107" t="str">
        <f>IF(('Contract Roll-up'!B35)="","",'Contract Roll-up'!B35)</f>
        <v/>
      </c>
      <c r="C35" s="109"/>
      <c r="D35" s="3"/>
      <c r="E35" s="3"/>
      <c r="F35" s="3"/>
      <c r="G35" s="49">
        <f t="shared" si="4"/>
        <v>0</v>
      </c>
      <c r="H35" s="31" t="str">
        <f t="shared" si="3"/>
        <v/>
      </c>
      <c r="I35" s="32"/>
      <c r="J35" s="33"/>
      <c r="K35" s="33"/>
      <c r="L35" s="34"/>
      <c r="M35" s="33"/>
      <c r="N35" s="33"/>
      <c r="O35" s="32"/>
      <c r="P35" s="33"/>
      <c r="R35" s="6"/>
      <c r="S35" s="33"/>
      <c r="T35" s="32"/>
      <c r="U35" s="33"/>
      <c r="V35" s="33"/>
      <c r="W35" s="32"/>
      <c r="X35" s="32"/>
      <c r="Y35" s="32"/>
      <c r="Z35" s="32"/>
      <c r="AA35" s="32"/>
      <c r="AB35" s="32"/>
      <c r="AC35" s="32"/>
      <c r="AD35" s="32"/>
      <c r="AE35" s="32"/>
      <c r="AF35" s="37"/>
      <c r="AG35" s="38"/>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row>
    <row r="36" spans="1:57" s="4" customFormat="1" ht="20.100000000000001" customHeight="1" x14ac:dyDescent="0.25">
      <c r="A36" s="29">
        <v>8</v>
      </c>
      <c r="B36" s="107" t="str">
        <f>IF(('Contract Roll-up'!B36)="","",'Contract Roll-up'!B36)</f>
        <v/>
      </c>
      <c r="C36" s="109"/>
      <c r="D36" s="3"/>
      <c r="E36" s="3"/>
      <c r="F36" s="3"/>
      <c r="G36" s="49">
        <f t="shared" si="4"/>
        <v>0</v>
      </c>
      <c r="H36" s="31" t="str">
        <f t="shared" si="3"/>
        <v/>
      </c>
      <c r="I36" s="32"/>
      <c r="J36" s="33"/>
      <c r="K36" s="33"/>
      <c r="L36" s="34"/>
      <c r="M36" s="33"/>
      <c r="N36" s="33"/>
      <c r="O36" s="32"/>
      <c r="P36" s="33"/>
      <c r="R36" s="6"/>
      <c r="S36" s="33"/>
      <c r="T36" s="32"/>
      <c r="U36" s="33"/>
      <c r="V36" s="33"/>
      <c r="W36" s="32"/>
      <c r="X36" s="32"/>
      <c r="Y36" s="32"/>
      <c r="Z36" s="32"/>
      <c r="AA36" s="32"/>
      <c r="AB36" s="32"/>
      <c r="AC36" s="32"/>
      <c r="AD36" s="32"/>
      <c r="AE36" s="32"/>
      <c r="AF36" s="37"/>
      <c r="AG36" s="38"/>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row>
    <row r="37" spans="1:57" s="4" customFormat="1" ht="20.100000000000001" customHeight="1" x14ac:dyDescent="0.25">
      <c r="A37" s="29">
        <v>9</v>
      </c>
      <c r="B37" s="107" t="str">
        <f>IF(('Contract Roll-up'!B37)="","",'Contract Roll-up'!B37)</f>
        <v/>
      </c>
      <c r="C37" s="109"/>
      <c r="D37" s="3"/>
      <c r="E37" s="3"/>
      <c r="F37" s="3"/>
      <c r="G37" s="49">
        <f t="shared" si="4"/>
        <v>0</v>
      </c>
      <c r="H37" s="31" t="str">
        <f t="shared" si="3"/>
        <v/>
      </c>
      <c r="I37" s="32"/>
      <c r="J37" s="33"/>
      <c r="K37" s="33"/>
      <c r="L37" s="34"/>
      <c r="M37" s="33"/>
      <c r="N37" s="33"/>
      <c r="O37" s="32"/>
      <c r="P37" s="33"/>
      <c r="R37" s="6"/>
      <c r="S37" s="33"/>
      <c r="T37" s="32"/>
      <c r="U37" s="33"/>
      <c r="V37" s="33"/>
      <c r="W37" s="32"/>
      <c r="X37" s="32"/>
      <c r="Y37" s="32"/>
      <c r="Z37" s="32"/>
      <c r="AA37" s="32"/>
      <c r="AB37" s="32"/>
      <c r="AC37" s="32"/>
      <c r="AD37" s="32"/>
      <c r="AE37" s="32"/>
      <c r="AF37" s="37"/>
      <c r="AG37" s="38"/>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row>
    <row r="38" spans="1:57" s="4" customFormat="1" ht="20.100000000000001" customHeight="1" x14ac:dyDescent="0.25">
      <c r="A38" s="29">
        <v>10</v>
      </c>
      <c r="B38" s="107" t="str">
        <f>IF(('Contract Roll-up'!B38)="","",'Contract Roll-up'!B38)</f>
        <v/>
      </c>
      <c r="C38" s="109"/>
      <c r="D38" s="3"/>
      <c r="E38" s="3"/>
      <c r="F38" s="3"/>
      <c r="G38" s="49">
        <f t="shared" si="4"/>
        <v>0</v>
      </c>
      <c r="H38" s="31" t="str">
        <f t="shared" si="3"/>
        <v/>
      </c>
      <c r="I38" s="32"/>
      <c r="J38" s="33"/>
      <c r="K38" s="33"/>
      <c r="L38" s="34"/>
      <c r="M38" s="33"/>
      <c r="N38" s="33"/>
      <c r="O38" s="32"/>
      <c r="P38" s="33"/>
      <c r="R38" s="6"/>
      <c r="S38" s="33"/>
      <c r="T38" s="32"/>
      <c r="U38" s="33"/>
      <c r="V38" s="33"/>
      <c r="W38" s="32"/>
      <c r="X38" s="32"/>
      <c r="Y38" s="32"/>
      <c r="Z38" s="32"/>
      <c r="AA38" s="32"/>
      <c r="AB38" s="32"/>
      <c r="AC38" s="32"/>
      <c r="AD38" s="32"/>
      <c r="AE38" s="32"/>
      <c r="AF38" s="37"/>
      <c r="AG38" s="38"/>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row>
    <row r="39" spans="1:57" s="4" customFormat="1" ht="20.100000000000001" customHeight="1" x14ac:dyDescent="0.25">
      <c r="A39" s="29">
        <v>11</v>
      </c>
      <c r="B39" s="107" t="str">
        <f>IF(('Contract Roll-up'!B39)="","",'Contract Roll-up'!B39)</f>
        <v/>
      </c>
      <c r="C39" s="109"/>
      <c r="D39" s="3"/>
      <c r="E39" s="3"/>
      <c r="F39" s="3"/>
      <c r="G39" s="49">
        <f t="shared" si="4"/>
        <v>0</v>
      </c>
      <c r="H39" s="31" t="str">
        <f t="shared" si="3"/>
        <v/>
      </c>
      <c r="I39" s="32"/>
      <c r="J39" s="33"/>
      <c r="K39" s="33"/>
      <c r="L39" s="34"/>
      <c r="M39" s="33"/>
      <c r="N39" s="33"/>
      <c r="O39" s="32"/>
      <c r="P39" s="33"/>
      <c r="R39" s="6"/>
      <c r="S39" s="33"/>
      <c r="T39" s="32"/>
      <c r="U39" s="33"/>
      <c r="V39" s="33"/>
      <c r="W39" s="32"/>
      <c r="X39" s="32"/>
      <c r="Y39" s="32"/>
      <c r="Z39" s="32"/>
      <c r="AA39" s="32"/>
      <c r="AB39" s="32"/>
      <c r="AC39" s="32"/>
      <c r="AD39" s="32"/>
      <c r="AE39" s="32"/>
      <c r="AF39" s="37"/>
      <c r="AG39" s="38"/>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row>
    <row r="40" spans="1:57" s="4" customFormat="1" ht="20.100000000000001" customHeight="1" x14ac:dyDescent="0.25">
      <c r="A40" s="29">
        <v>12</v>
      </c>
      <c r="B40" s="107" t="str">
        <f>IF(('Contract Roll-up'!B40)="","",'Contract Roll-up'!B40)</f>
        <v/>
      </c>
      <c r="C40" s="109"/>
      <c r="D40" s="3"/>
      <c r="E40" s="3"/>
      <c r="F40" s="3"/>
      <c r="G40" s="49">
        <f t="shared" si="4"/>
        <v>0</v>
      </c>
      <c r="H40" s="31" t="str">
        <f t="shared" si="3"/>
        <v/>
      </c>
      <c r="I40" s="32"/>
      <c r="J40" s="33"/>
      <c r="K40" s="33"/>
      <c r="L40" s="34"/>
      <c r="M40" s="33"/>
      <c r="N40" s="33"/>
      <c r="O40" s="32"/>
      <c r="P40" s="33"/>
      <c r="R40" s="6"/>
      <c r="S40" s="33"/>
      <c r="T40" s="32"/>
      <c r="U40" s="33"/>
      <c r="V40" s="33"/>
      <c r="W40" s="32"/>
      <c r="X40" s="32"/>
      <c r="Y40" s="32"/>
      <c r="Z40" s="32"/>
      <c r="AA40" s="32"/>
      <c r="AB40" s="32"/>
      <c r="AC40" s="32"/>
      <c r="AD40" s="32"/>
      <c r="AE40" s="32"/>
      <c r="AF40" s="37"/>
      <c r="AG40" s="38"/>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row>
    <row r="41" spans="1:57" s="4" customFormat="1" ht="20.100000000000001" customHeight="1" x14ac:dyDescent="0.25">
      <c r="A41" s="29"/>
      <c r="B41" s="87" t="str">
        <f>'Contract Roll-up'!B41</f>
        <v>Subproviders Subtotal (non-DBE only)</v>
      </c>
      <c r="C41" s="88"/>
      <c r="D41" s="56">
        <f>SUM(D29:D40)</f>
        <v>0</v>
      </c>
      <c r="E41" s="56">
        <f t="shared" ref="E41:G41" si="5">SUM(E29:E40)</f>
        <v>0</v>
      </c>
      <c r="F41" s="56">
        <f t="shared" si="5"/>
        <v>0</v>
      </c>
      <c r="G41" s="56">
        <f t="shared" si="5"/>
        <v>0</v>
      </c>
      <c r="H41" s="31" t="str">
        <f t="shared" si="3"/>
        <v/>
      </c>
      <c r="I41" s="32"/>
      <c r="J41" s="33"/>
      <c r="K41" s="33"/>
      <c r="L41" s="34"/>
      <c r="M41" s="33"/>
      <c r="N41" s="33"/>
      <c r="O41" s="32"/>
      <c r="P41" s="33"/>
      <c r="R41" s="6"/>
      <c r="S41" s="33"/>
      <c r="T41" s="32"/>
      <c r="U41" s="33"/>
      <c r="V41" s="33"/>
      <c r="W41" s="32"/>
      <c r="X41" s="32"/>
      <c r="Y41" s="32"/>
      <c r="Z41" s="32"/>
      <c r="AA41" s="32"/>
      <c r="AB41" s="32"/>
      <c r="AC41" s="32"/>
      <c r="AD41" s="32"/>
      <c r="AE41" s="32"/>
      <c r="AF41" s="37"/>
      <c r="AG41" s="38"/>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row>
    <row r="42" spans="1:57" s="4" customFormat="1" ht="3.95" customHeight="1" x14ac:dyDescent="0.25">
      <c r="A42" s="41"/>
      <c r="B42" s="42"/>
      <c r="C42" s="42"/>
      <c r="D42" s="57"/>
      <c r="E42" s="57"/>
      <c r="F42" s="57"/>
      <c r="G42" s="57"/>
      <c r="H42" s="43"/>
      <c r="I42" s="32"/>
      <c r="J42" s="33"/>
      <c r="K42" s="33"/>
      <c r="L42" s="34"/>
      <c r="M42" s="33"/>
      <c r="N42" s="33"/>
      <c r="O42" s="32"/>
      <c r="P42" s="33"/>
      <c r="R42" s="6"/>
      <c r="S42" s="33"/>
      <c r="T42" s="32"/>
      <c r="U42" s="33"/>
      <c r="V42" s="33"/>
      <c r="W42" s="32"/>
      <c r="X42" s="32"/>
      <c r="Y42" s="32"/>
      <c r="Z42" s="32"/>
      <c r="AA42" s="32"/>
      <c r="AB42" s="32"/>
      <c r="AC42" s="32"/>
      <c r="AD42" s="32"/>
      <c r="AE42" s="32"/>
      <c r="AF42" s="37"/>
      <c r="AG42" s="38"/>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row>
    <row r="43" spans="1:57" s="4" customFormat="1" ht="20.100000000000001" customHeight="1" x14ac:dyDescent="0.25">
      <c r="A43" s="89" t="s">
        <v>56</v>
      </c>
      <c r="B43" s="90"/>
      <c r="C43" s="91"/>
      <c r="D43" s="30">
        <f>D26+D41</f>
        <v>0</v>
      </c>
      <c r="E43" s="30">
        <f t="shared" ref="E43:G43" si="6">E26+E41</f>
        <v>0</v>
      </c>
      <c r="F43" s="30">
        <f t="shared" si="6"/>
        <v>0</v>
      </c>
      <c r="G43" s="30">
        <f t="shared" si="6"/>
        <v>0</v>
      </c>
      <c r="H43" s="31" t="str">
        <f>IF(G43="","",IF(G43=0,"",G43/D43))</f>
        <v/>
      </c>
      <c r="I43" s="32"/>
      <c r="J43" s="33"/>
      <c r="K43" s="33"/>
      <c r="L43" s="34"/>
      <c r="M43" s="33"/>
      <c r="N43" s="33"/>
      <c r="O43" s="32"/>
      <c r="P43" s="33"/>
      <c r="R43" s="6"/>
      <c r="S43" s="33"/>
      <c r="T43" s="32"/>
      <c r="U43" s="33"/>
      <c r="V43" s="33"/>
      <c r="W43" s="32"/>
      <c r="X43" s="32"/>
      <c r="Y43" s="32"/>
      <c r="Z43" s="32"/>
      <c r="AA43" s="32"/>
      <c r="AB43" s="32"/>
      <c r="AC43" s="32"/>
      <c r="AD43" s="32"/>
      <c r="AE43" s="32"/>
      <c r="AF43" s="37"/>
      <c r="AG43" s="38"/>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row>
    <row r="44" spans="1:57" s="4" customFormat="1" ht="25.9" customHeight="1" x14ac:dyDescent="0.25">
      <c r="A44" s="44"/>
      <c r="B44" s="45"/>
      <c r="C44" s="45"/>
      <c r="D44" s="46"/>
      <c r="E44" s="47"/>
      <c r="F44" s="45"/>
      <c r="G44" s="45"/>
      <c r="H44" s="45"/>
      <c r="L44" s="6"/>
      <c r="N44" s="6"/>
      <c r="R44" s="6"/>
    </row>
    <row r="45" spans="1:57" s="4" customFormat="1" ht="24.6" customHeight="1" x14ac:dyDescent="0.25">
      <c r="A45" s="93" t="s">
        <v>40</v>
      </c>
      <c r="B45" s="93"/>
      <c r="C45" s="93"/>
      <c r="D45" s="93"/>
      <c r="E45" s="157"/>
      <c r="F45" s="157"/>
      <c r="G45" s="157"/>
      <c r="H45" s="157"/>
      <c r="L45" s="6"/>
      <c r="N45" s="6"/>
      <c r="R45" s="6"/>
    </row>
    <row r="46" spans="1:57" s="4" customFormat="1" ht="36.950000000000003" customHeight="1" x14ac:dyDescent="0.25">
      <c r="A46" s="48" t="s">
        <v>68</v>
      </c>
      <c r="B46" s="48" t="s">
        <v>7</v>
      </c>
      <c r="C46" s="120" t="s">
        <v>25</v>
      </c>
      <c r="D46" s="120"/>
      <c r="E46" s="58"/>
      <c r="F46" s="158"/>
      <c r="G46" s="158"/>
      <c r="H46" s="158"/>
      <c r="L46" s="6"/>
      <c r="N46" s="6"/>
      <c r="R46" s="6"/>
    </row>
    <row r="47" spans="1:57" s="4" customFormat="1" ht="20.100000000000001" customHeight="1" x14ac:dyDescent="0.25">
      <c r="A47" s="29">
        <v>1</v>
      </c>
      <c r="B47" s="2"/>
      <c r="C47" s="155"/>
      <c r="D47" s="155"/>
      <c r="E47" s="59"/>
      <c r="F47" s="156"/>
      <c r="G47" s="156"/>
      <c r="H47" s="156"/>
      <c r="L47" s="6"/>
      <c r="N47" s="6"/>
      <c r="R47" s="6"/>
    </row>
    <row r="48" spans="1:57" s="4" customFormat="1" ht="20.100000000000001" customHeight="1" x14ac:dyDescent="0.25">
      <c r="A48" s="29">
        <v>2</v>
      </c>
      <c r="B48" s="2"/>
      <c r="C48" s="155"/>
      <c r="D48" s="155"/>
      <c r="E48" s="59"/>
      <c r="F48" s="156"/>
      <c r="G48" s="156"/>
      <c r="H48" s="156"/>
      <c r="L48" s="6"/>
      <c r="N48" s="6"/>
      <c r="R48" s="6"/>
    </row>
    <row r="49" spans="1:18" s="4" customFormat="1" ht="20.100000000000001" customHeight="1" x14ac:dyDescent="0.25">
      <c r="A49" s="29">
        <v>3</v>
      </c>
      <c r="B49" s="2"/>
      <c r="C49" s="155"/>
      <c r="D49" s="155"/>
      <c r="E49" s="59"/>
      <c r="F49" s="156"/>
      <c r="G49" s="156"/>
      <c r="H49" s="156"/>
      <c r="L49" s="6"/>
      <c r="N49" s="6"/>
      <c r="R49" s="6"/>
    </row>
    <row r="50" spans="1:18" s="4" customFormat="1" ht="20.100000000000001" customHeight="1" x14ac:dyDescent="0.25">
      <c r="A50" s="29">
        <v>4</v>
      </c>
      <c r="B50" s="2"/>
      <c r="C50" s="155"/>
      <c r="D50" s="155"/>
      <c r="E50" s="59"/>
      <c r="F50" s="156"/>
      <c r="G50" s="156"/>
      <c r="H50" s="156"/>
      <c r="L50" s="6"/>
      <c r="N50" s="6"/>
      <c r="R50" s="6"/>
    </row>
    <row r="51" spans="1:18" s="4" customFormat="1" ht="20.100000000000001" customHeight="1" x14ac:dyDescent="0.25">
      <c r="A51" s="29">
        <v>5</v>
      </c>
      <c r="B51" s="2"/>
      <c r="C51" s="155"/>
      <c r="D51" s="155"/>
      <c r="E51" s="59"/>
      <c r="F51" s="156"/>
      <c r="G51" s="156"/>
      <c r="H51" s="156"/>
      <c r="L51" s="6"/>
      <c r="N51" s="6"/>
      <c r="R51" s="6"/>
    </row>
    <row r="52" spans="1:18" s="4" customFormat="1" ht="20.100000000000001" customHeight="1" x14ac:dyDescent="0.25">
      <c r="A52" s="29">
        <v>6</v>
      </c>
      <c r="B52" s="2"/>
      <c r="C52" s="155"/>
      <c r="D52" s="155"/>
      <c r="E52" s="59"/>
      <c r="F52" s="156"/>
      <c r="G52" s="156"/>
      <c r="H52" s="156"/>
      <c r="L52" s="6"/>
      <c r="N52" s="6"/>
      <c r="R52" s="6"/>
    </row>
    <row r="53" spans="1:18" s="4" customFormat="1" ht="20.100000000000001" customHeight="1" x14ac:dyDescent="0.25">
      <c r="A53" s="29">
        <v>7</v>
      </c>
      <c r="B53" s="2"/>
      <c r="C53" s="155"/>
      <c r="D53" s="155"/>
      <c r="E53" s="59"/>
      <c r="F53" s="156"/>
      <c r="G53" s="156"/>
      <c r="H53" s="156"/>
      <c r="L53" s="6"/>
      <c r="N53" s="6"/>
      <c r="R53" s="6"/>
    </row>
    <row r="54" spans="1:18" s="4" customFormat="1" ht="20.100000000000001" customHeight="1" x14ac:dyDescent="0.25">
      <c r="A54" s="29">
        <v>8</v>
      </c>
      <c r="B54" s="2"/>
      <c r="C54" s="155"/>
      <c r="D54" s="155"/>
      <c r="E54" s="59"/>
      <c r="F54" s="156"/>
      <c r="G54" s="156"/>
      <c r="H54" s="156"/>
      <c r="L54" s="6"/>
      <c r="N54" s="6"/>
      <c r="R54" s="6"/>
    </row>
    <row r="55" spans="1:18" s="4" customFormat="1" ht="20.100000000000001" customHeight="1" x14ac:dyDescent="0.25">
      <c r="A55" s="29">
        <v>9</v>
      </c>
      <c r="B55" s="2"/>
      <c r="C55" s="155"/>
      <c r="D55" s="155"/>
      <c r="E55" s="59"/>
      <c r="F55" s="156"/>
      <c r="G55" s="156"/>
      <c r="H55" s="156"/>
      <c r="L55" s="6"/>
      <c r="N55" s="6"/>
      <c r="R55" s="6"/>
    </row>
    <row r="56" spans="1:18" s="4" customFormat="1" ht="20.100000000000001" customHeight="1" x14ac:dyDescent="0.25">
      <c r="A56" s="29">
        <v>10</v>
      </c>
      <c r="B56" s="2"/>
      <c r="C56" s="155"/>
      <c r="D56" s="155"/>
      <c r="E56" s="59"/>
      <c r="F56" s="156"/>
      <c r="G56" s="156"/>
      <c r="H56" s="156"/>
      <c r="L56" s="6"/>
      <c r="N56" s="6"/>
      <c r="R56" s="6"/>
    </row>
    <row r="57" spans="1:18" s="4" customFormat="1" ht="20.100000000000001" customHeight="1" x14ac:dyDescent="0.25">
      <c r="A57" s="29">
        <v>11</v>
      </c>
      <c r="B57" s="2"/>
      <c r="C57" s="155"/>
      <c r="D57" s="155"/>
      <c r="E57" s="59"/>
      <c r="F57" s="156"/>
      <c r="G57" s="156"/>
      <c r="H57" s="156"/>
      <c r="L57" s="6"/>
      <c r="N57" s="6"/>
      <c r="R57" s="6"/>
    </row>
    <row r="58" spans="1:18" s="4" customFormat="1" ht="20.100000000000001" customHeight="1" x14ac:dyDescent="0.25">
      <c r="A58" s="29">
        <v>12</v>
      </c>
      <c r="B58" s="2"/>
      <c r="C58" s="155"/>
      <c r="D58" s="155"/>
      <c r="E58" s="59"/>
      <c r="F58" s="156"/>
      <c r="G58" s="156"/>
      <c r="H58" s="156"/>
      <c r="L58" s="6"/>
      <c r="N58" s="6"/>
      <c r="R58" s="6"/>
    </row>
    <row r="59" spans="1:18" s="4" customFormat="1" ht="20.100000000000001" customHeight="1" x14ac:dyDescent="0.25">
      <c r="A59" s="29">
        <v>13</v>
      </c>
      <c r="B59" s="2"/>
      <c r="C59" s="155"/>
      <c r="D59" s="155"/>
      <c r="E59" s="59"/>
      <c r="F59" s="156"/>
      <c r="G59" s="156"/>
      <c r="H59" s="156"/>
      <c r="L59" s="6"/>
      <c r="N59" s="6"/>
      <c r="R59" s="6"/>
    </row>
    <row r="60" spans="1:18" s="4" customFormat="1" ht="20.100000000000001" customHeight="1" x14ac:dyDescent="0.25">
      <c r="A60" s="29">
        <v>14</v>
      </c>
      <c r="B60" s="2"/>
      <c r="C60" s="155"/>
      <c r="D60" s="155"/>
      <c r="E60" s="59"/>
      <c r="F60" s="156"/>
      <c r="G60" s="156"/>
      <c r="H60" s="156"/>
      <c r="L60" s="6"/>
      <c r="N60" s="6"/>
      <c r="R60" s="6"/>
    </row>
    <row r="61" spans="1:18" s="4" customFormat="1" ht="20.100000000000001" customHeight="1" x14ac:dyDescent="0.25">
      <c r="A61" s="29">
        <v>15</v>
      </c>
      <c r="B61" s="2"/>
      <c r="C61" s="155"/>
      <c r="D61" s="155"/>
      <c r="E61" s="59"/>
      <c r="F61" s="156"/>
      <c r="G61" s="156"/>
      <c r="H61" s="156"/>
      <c r="L61" s="6"/>
      <c r="N61" s="6"/>
      <c r="R61" s="6"/>
    </row>
    <row r="62" spans="1:18" s="4" customFormat="1" ht="20.100000000000001" customHeight="1" x14ac:dyDescent="0.25">
      <c r="A62" s="29">
        <v>16</v>
      </c>
      <c r="B62" s="2"/>
      <c r="C62" s="155"/>
      <c r="D62" s="155"/>
      <c r="E62" s="59"/>
      <c r="F62" s="156"/>
      <c r="G62" s="156"/>
      <c r="H62" s="156"/>
      <c r="L62" s="6"/>
      <c r="N62" s="6"/>
      <c r="R62" s="6"/>
    </row>
    <row r="63" spans="1:18" s="4" customFormat="1" ht="20.100000000000001" customHeight="1" x14ac:dyDescent="0.25">
      <c r="A63" s="29">
        <v>17</v>
      </c>
      <c r="B63" s="2"/>
      <c r="C63" s="155"/>
      <c r="D63" s="155"/>
      <c r="E63" s="59"/>
      <c r="F63" s="156"/>
      <c r="G63" s="156"/>
      <c r="H63" s="156"/>
      <c r="L63" s="6"/>
      <c r="N63" s="6"/>
      <c r="R63" s="6"/>
    </row>
    <row r="64" spans="1:18" s="4" customFormat="1" ht="20.100000000000001" customHeight="1" x14ac:dyDescent="0.25">
      <c r="A64" s="29">
        <v>18</v>
      </c>
      <c r="B64" s="2"/>
      <c r="C64" s="155"/>
      <c r="D64" s="155"/>
      <c r="E64" s="59"/>
      <c r="F64" s="156"/>
      <c r="G64" s="156"/>
      <c r="H64" s="156"/>
      <c r="L64" s="6"/>
      <c r="N64" s="6"/>
      <c r="R64" s="6"/>
    </row>
    <row r="65" spans="1:18" s="4" customFormat="1" ht="20.100000000000001" customHeight="1" x14ac:dyDescent="0.25">
      <c r="A65" s="29">
        <v>19</v>
      </c>
      <c r="B65" s="2"/>
      <c r="C65" s="155"/>
      <c r="D65" s="155"/>
      <c r="E65" s="59"/>
      <c r="F65" s="156"/>
      <c r="G65" s="156"/>
      <c r="H65" s="156"/>
      <c r="L65" s="6"/>
      <c r="N65" s="6"/>
      <c r="R65" s="6"/>
    </row>
    <row r="66" spans="1:18" s="4" customFormat="1" ht="20.100000000000001" customHeight="1" x14ac:dyDescent="0.25">
      <c r="A66" s="29">
        <v>20</v>
      </c>
      <c r="B66" s="2"/>
      <c r="C66" s="155"/>
      <c r="D66" s="155"/>
      <c r="E66" s="59"/>
      <c r="F66" s="160"/>
      <c r="G66" s="160"/>
      <c r="H66" s="160"/>
      <c r="L66" s="6"/>
      <c r="N66" s="6"/>
      <c r="R66" s="6"/>
    </row>
    <row r="67" spans="1:18" s="4" customFormat="1" ht="3.95" customHeight="1" x14ac:dyDescent="0.25">
      <c r="A67" s="161"/>
      <c r="B67" s="162"/>
      <c r="C67" s="162"/>
      <c r="D67" s="163"/>
      <c r="E67" s="60"/>
      <c r="F67" s="60"/>
      <c r="G67" s="60"/>
      <c r="H67" s="61"/>
      <c r="L67" s="6"/>
      <c r="N67" s="6"/>
      <c r="R67" s="6"/>
    </row>
    <row r="68" spans="1:18" s="4" customFormat="1" ht="20.100000000000001" customHeight="1" x14ac:dyDescent="0.25">
      <c r="A68" s="52" t="s">
        <v>28</v>
      </c>
      <c r="B68" s="53">
        <f>SUM(B47:B66)</f>
        <v>0</v>
      </c>
      <c r="C68" s="159"/>
      <c r="D68" s="159"/>
      <c r="E68" s="62"/>
      <c r="L68" s="6"/>
      <c r="N68" s="6"/>
      <c r="R68" s="6"/>
    </row>
    <row r="69" spans="1:18" s="4" customFormat="1" ht="20.100000000000001" customHeight="1" x14ac:dyDescent="0.25">
      <c r="A69" s="44"/>
      <c r="B69" s="44"/>
      <c r="C69" s="44"/>
      <c r="D69" s="44"/>
      <c r="E69" s="44"/>
      <c r="F69" s="44"/>
      <c r="G69" s="44"/>
      <c r="H69" s="44"/>
      <c r="L69" s="6"/>
      <c r="N69" s="6"/>
      <c r="R69" s="6"/>
    </row>
    <row r="70" spans="1:18" s="4" customFormat="1" ht="15" x14ac:dyDescent="0.25">
      <c r="A70" s="54"/>
      <c r="L70" s="6"/>
      <c r="N70" s="6"/>
      <c r="R70" s="6"/>
    </row>
    <row r="71" spans="1:18" s="4" customFormat="1" ht="15.75" x14ac:dyDescent="0.25">
      <c r="A71" s="23"/>
      <c r="H71" s="50"/>
      <c r="L71" s="6"/>
      <c r="N71" s="6"/>
      <c r="R71" s="6"/>
    </row>
    <row r="72" spans="1:18" s="4" customFormat="1" ht="15.75" x14ac:dyDescent="0.25">
      <c r="A72" s="55"/>
      <c r="H72" s="51"/>
      <c r="L72" s="6"/>
      <c r="N72" s="6"/>
      <c r="R72" s="6"/>
    </row>
    <row r="73" spans="1:18" s="4" customFormat="1" ht="15" x14ac:dyDescent="0.25">
      <c r="L73" s="6"/>
      <c r="N73" s="6"/>
      <c r="R73" s="6"/>
    </row>
    <row r="74" spans="1:18" s="4" customFormat="1" ht="15" x14ac:dyDescent="0.25">
      <c r="L74" s="6"/>
      <c r="N74" s="6"/>
      <c r="R74" s="6"/>
    </row>
    <row r="75" spans="1:18" s="4" customFormat="1" ht="15" x14ac:dyDescent="0.25">
      <c r="L75" s="6"/>
      <c r="N75" s="6"/>
      <c r="R75" s="6"/>
    </row>
    <row r="76" spans="1:18" s="4" customFormat="1" ht="15" x14ac:dyDescent="0.25">
      <c r="L76" s="6"/>
      <c r="N76" s="6"/>
      <c r="R76" s="6"/>
    </row>
    <row r="77" spans="1:18" s="4" customFormat="1" ht="15" x14ac:dyDescent="0.25">
      <c r="L77" s="6"/>
      <c r="N77" s="6"/>
      <c r="R77" s="6"/>
    </row>
    <row r="78" spans="1:18" s="4" customFormat="1" ht="15" x14ac:dyDescent="0.25">
      <c r="L78" s="6"/>
      <c r="N78" s="6"/>
      <c r="R78" s="6"/>
    </row>
    <row r="79" spans="1:18" s="4" customFormat="1" ht="15" x14ac:dyDescent="0.25">
      <c r="L79" s="6"/>
      <c r="N79" s="6"/>
      <c r="R79" s="6"/>
    </row>
    <row r="80" spans="1:18" s="4" customFormat="1" ht="15" x14ac:dyDescent="0.25">
      <c r="L80" s="6"/>
      <c r="N80" s="6"/>
      <c r="R80" s="6"/>
    </row>
    <row r="81" spans="12:18" s="4" customFormat="1" ht="15" x14ac:dyDescent="0.25">
      <c r="L81" s="6"/>
      <c r="N81" s="6"/>
      <c r="R81" s="6"/>
    </row>
    <row r="82" spans="12:18" s="4" customFormat="1" ht="15" x14ac:dyDescent="0.25">
      <c r="L82" s="6"/>
      <c r="N82" s="6"/>
      <c r="R82" s="6"/>
    </row>
    <row r="83" spans="12:18" s="4" customFormat="1" ht="15" x14ac:dyDescent="0.25">
      <c r="L83" s="6"/>
      <c r="N83" s="6"/>
      <c r="R83" s="6"/>
    </row>
    <row r="84" spans="12:18" s="4" customFormat="1" ht="15" x14ac:dyDescent="0.25">
      <c r="L84" s="6"/>
      <c r="N84" s="6"/>
      <c r="R84" s="6"/>
    </row>
    <row r="85" spans="12:18" s="4" customFormat="1" ht="15" x14ac:dyDescent="0.25">
      <c r="L85" s="6"/>
      <c r="N85" s="6"/>
      <c r="R85" s="6"/>
    </row>
    <row r="86" spans="12:18" s="4" customFormat="1" ht="15" x14ac:dyDescent="0.25">
      <c r="L86" s="6"/>
      <c r="N86" s="6"/>
      <c r="R86" s="6"/>
    </row>
    <row r="87" spans="12:18" s="4" customFormat="1" ht="15" x14ac:dyDescent="0.25">
      <c r="L87" s="6"/>
      <c r="N87" s="6"/>
      <c r="R87" s="6"/>
    </row>
    <row r="88" spans="12:18" s="4" customFormat="1" ht="15" x14ac:dyDescent="0.25">
      <c r="L88" s="6"/>
      <c r="N88" s="6"/>
      <c r="R88" s="6"/>
    </row>
    <row r="89" spans="12:18" s="4" customFormat="1" ht="15" x14ac:dyDescent="0.25">
      <c r="L89" s="6"/>
      <c r="N89" s="6"/>
      <c r="R89" s="6"/>
    </row>
    <row r="90" spans="12:18" s="4" customFormat="1" ht="15" x14ac:dyDescent="0.25">
      <c r="L90" s="6"/>
      <c r="N90" s="6"/>
      <c r="R90" s="6"/>
    </row>
    <row r="91" spans="12:18" s="4" customFormat="1" ht="15" x14ac:dyDescent="0.25">
      <c r="L91" s="6"/>
      <c r="N91" s="6"/>
      <c r="R91" s="6"/>
    </row>
    <row r="92" spans="12:18" s="4" customFormat="1" ht="15" x14ac:dyDescent="0.25">
      <c r="L92" s="6"/>
      <c r="N92" s="6"/>
      <c r="R92" s="6"/>
    </row>
    <row r="93" spans="12:18" s="4" customFormat="1" ht="15" x14ac:dyDescent="0.25">
      <c r="L93" s="6"/>
      <c r="N93" s="6"/>
      <c r="R93" s="6"/>
    </row>
    <row r="94" spans="12:18" s="4" customFormat="1" ht="15" x14ac:dyDescent="0.25">
      <c r="L94" s="6"/>
      <c r="N94" s="6"/>
      <c r="R94" s="6"/>
    </row>
    <row r="95" spans="12:18" s="4" customFormat="1" ht="15" x14ac:dyDescent="0.25">
      <c r="L95" s="6"/>
      <c r="N95" s="6"/>
      <c r="R95" s="6"/>
    </row>
    <row r="96" spans="12:18" s="4" customFormat="1" ht="15" x14ac:dyDescent="0.25">
      <c r="L96" s="6"/>
      <c r="N96" s="6"/>
      <c r="R96" s="6"/>
    </row>
    <row r="97" spans="12:18" s="4" customFormat="1" ht="15" x14ac:dyDescent="0.25">
      <c r="L97" s="6"/>
      <c r="N97" s="6"/>
      <c r="R97" s="6"/>
    </row>
    <row r="98" spans="12:18" s="4" customFormat="1" ht="15" x14ac:dyDescent="0.25">
      <c r="L98" s="6"/>
      <c r="N98" s="6"/>
      <c r="R98" s="6"/>
    </row>
    <row r="99" spans="12:18" s="4" customFormat="1" ht="15" x14ac:dyDescent="0.25">
      <c r="L99" s="6"/>
      <c r="N99" s="6"/>
      <c r="R99" s="6"/>
    </row>
    <row r="100" spans="12:18" s="4" customFormat="1" ht="15" x14ac:dyDescent="0.25">
      <c r="L100" s="6"/>
      <c r="N100" s="6"/>
      <c r="R100" s="6"/>
    </row>
    <row r="101" spans="12:18" s="4" customFormat="1" ht="15" x14ac:dyDescent="0.25">
      <c r="L101" s="6"/>
      <c r="N101" s="6"/>
      <c r="R101" s="6"/>
    </row>
    <row r="102" spans="12:18" s="4" customFormat="1" ht="15" x14ac:dyDescent="0.25">
      <c r="L102" s="6"/>
      <c r="N102" s="6"/>
      <c r="R102" s="6"/>
    </row>
    <row r="103" spans="12:18" s="4" customFormat="1" ht="15" x14ac:dyDescent="0.25">
      <c r="L103" s="6"/>
      <c r="N103" s="6"/>
      <c r="R103" s="6"/>
    </row>
    <row r="104" spans="12:18" s="4" customFormat="1" ht="15" x14ac:dyDescent="0.25">
      <c r="L104" s="6"/>
      <c r="N104" s="6"/>
      <c r="R104" s="6"/>
    </row>
    <row r="105" spans="12:18" s="4" customFormat="1" ht="15" x14ac:dyDescent="0.25"/>
    <row r="106" spans="12:18" s="4" customFormat="1" ht="15" x14ac:dyDescent="0.25"/>
    <row r="107" spans="12:18" s="4" customFormat="1" ht="15" x14ac:dyDescent="0.25"/>
  </sheetData>
  <sheetProtection algorithmName="SHA-512" hashValue="I0dVIVleOYp1MNmjalw0KR8AX+0ER9TnC2asHTe6l+1Z6aMpAxA6K45jwHNTGuq91dKfN2FRT9qGai5XQ2QeAg==" saltValue="oemcPShnq/vln0bdZzxT6g==" spinCount="100000" sheet="1" formatColumns="0" formatRows="0" selectLockedCells="1" autoFilter="0"/>
  <mergeCells count="101">
    <mergeCell ref="C65:D65"/>
    <mergeCell ref="F65:H65"/>
    <mergeCell ref="C66:D66"/>
    <mergeCell ref="F66:H66"/>
    <mergeCell ref="A67:D67"/>
    <mergeCell ref="C68:D68"/>
    <mergeCell ref="C62:D62"/>
    <mergeCell ref="F62:H62"/>
    <mergeCell ref="C63:D63"/>
    <mergeCell ref="F63:H63"/>
    <mergeCell ref="C64:D64"/>
    <mergeCell ref="F64:H64"/>
    <mergeCell ref="C59:D59"/>
    <mergeCell ref="F59:H59"/>
    <mergeCell ref="C60:D60"/>
    <mergeCell ref="F60:H60"/>
    <mergeCell ref="C61:D61"/>
    <mergeCell ref="F61:H61"/>
    <mergeCell ref="C56:D56"/>
    <mergeCell ref="F56:H56"/>
    <mergeCell ref="C57:D57"/>
    <mergeCell ref="F57:H57"/>
    <mergeCell ref="C58:D58"/>
    <mergeCell ref="F58:H58"/>
    <mergeCell ref="C53:D53"/>
    <mergeCell ref="F53:H53"/>
    <mergeCell ref="C54:D54"/>
    <mergeCell ref="F54:H54"/>
    <mergeCell ref="C55:D55"/>
    <mergeCell ref="F55:H55"/>
    <mergeCell ref="C50:D50"/>
    <mergeCell ref="F50:H50"/>
    <mergeCell ref="C51:D51"/>
    <mergeCell ref="F51:H51"/>
    <mergeCell ref="C52:D52"/>
    <mergeCell ref="F52:H52"/>
    <mergeCell ref="C47:D47"/>
    <mergeCell ref="F47:H47"/>
    <mergeCell ref="C48:D48"/>
    <mergeCell ref="F48:H48"/>
    <mergeCell ref="C49:D49"/>
    <mergeCell ref="F49:H49"/>
    <mergeCell ref="B41:C41"/>
    <mergeCell ref="A43:C43"/>
    <mergeCell ref="A45:D45"/>
    <mergeCell ref="E45:H45"/>
    <mergeCell ref="C46:D46"/>
    <mergeCell ref="F46:H46"/>
    <mergeCell ref="B35:C35"/>
    <mergeCell ref="B36:C36"/>
    <mergeCell ref="B37:C37"/>
    <mergeCell ref="B38:C38"/>
    <mergeCell ref="B39:C39"/>
    <mergeCell ref="B40:C40"/>
    <mergeCell ref="B29:C29"/>
    <mergeCell ref="B30:C30"/>
    <mergeCell ref="B31:C31"/>
    <mergeCell ref="B32:C32"/>
    <mergeCell ref="B33:C33"/>
    <mergeCell ref="B34:C34"/>
    <mergeCell ref="B23:C23"/>
    <mergeCell ref="B24:C24"/>
    <mergeCell ref="B25:C25"/>
    <mergeCell ref="B26:C26"/>
    <mergeCell ref="A27:H27"/>
    <mergeCell ref="B28:C28"/>
    <mergeCell ref="B17:C17"/>
    <mergeCell ref="B18:C18"/>
    <mergeCell ref="B19:C19"/>
    <mergeCell ref="B20:C20"/>
    <mergeCell ref="B21:C21"/>
    <mergeCell ref="B22:C22"/>
    <mergeCell ref="B15:C15"/>
    <mergeCell ref="B16:C16"/>
    <mergeCell ref="C9:D9"/>
    <mergeCell ref="A10:B10"/>
    <mergeCell ref="C10:D10"/>
    <mergeCell ref="F10:H10"/>
    <mergeCell ref="A11:B11"/>
    <mergeCell ref="C11:D11"/>
    <mergeCell ref="F11:H11"/>
    <mergeCell ref="A8:B8"/>
    <mergeCell ref="C8:D8"/>
    <mergeCell ref="E8:E9"/>
    <mergeCell ref="F8:H9"/>
    <mergeCell ref="A9:B9"/>
    <mergeCell ref="A12:H12"/>
    <mergeCell ref="AF12:AG12"/>
    <mergeCell ref="B13:C13"/>
    <mergeCell ref="B14:C14"/>
    <mergeCell ref="F1:H1"/>
    <mergeCell ref="F2:H2"/>
    <mergeCell ref="F3:H3"/>
    <mergeCell ref="F4:H4"/>
    <mergeCell ref="C5:F5"/>
    <mergeCell ref="G5:H5"/>
    <mergeCell ref="A6:D6"/>
    <mergeCell ref="E6:H6"/>
    <mergeCell ref="A7:B7"/>
    <mergeCell ref="C7:D7"/>
    <mergeCell ref="E7:H7"/>
  </mergeCells>
  <conditionalFormatting sqref="A10:A11 B47:C47 B48:B66">
    <cfRule type="cellIs" priority="22" stopIfTrue="1" operator="notEqual">
      <formula>0</formula>
    </cfRule>
  </conditionalFormatting>
  <conditionalFormatting sqref="A10:A11 B47:C47 B48:B66">
    <cfRule type="cellIs" dxfId="51" priority="21" stopIfTrue="1" operator="equal">
      <formula>0</formula>
    </cfRule>
  </conditionalFormatting>
  <conditionalFormatting sqref="A10:A11">
    <cfRule type="cellIs" dxfId="50" priority="20" operator="equal">
      <formula>#REF!</formula>
    </cfRule>
  </conditionalFormatting>
  <conditionalFormatting sqref="G5">
    <cfRule type="cellIs" dxfId="49" priority="19" stopIfTrue="1" operator="equal">
      <formula>0</formula>
    </cfRule>
  </conditionalFormatting>
  <conditionalFormatting sqref="C7">
    <cfRule type="cellIs" dxfId="48" priority="16" stopIfTrue="1" operator="equal">
      <formula>0</formula>
    </cfRule>
  </conditionalFormatting>
  <conditionalFormatting sqref="C8:C9">
    <cfRule type="cellIs" dxfId="47" priority="15" stopIfTrue="1" operator="equal">
      <formula>0</formula>
    </cfRule>
  </conditionalFormatting>
  <conditionalFormatting sqref="C48:C66">
    <cfRule type="cellIs" priority="18" stopIfTrue="1" operator="notEqual">
      <formula>0</formula>
    </cfRule>
  </conditionalFormatting>
  <conditionalFormatting sqref="C48:C66">
    <cfRule type="cellIs" dxfId="46" priority="17" stopIfTrue="1" operator="equal">
      <formula>0</formula>
    </cfRule>
  </conditionalFormatting>
  <conditionalFormatting sqref="D14">
    <cfRule type="cellIs" priority="14" stopIfTrue="1" operator="notEqual">
      <formula>0</formula>
    </cfRule>
  </conditionalFormatting>
  <conditionalFormatting sqref="D14">
    <cfRule type="cellIs" dxfId="45" priority="13" stopIfTrue="1" operator="equal">
      <formula>0</formula>
    </cfRule>
  </conditionalFormatting>
  <conditionalFormatting sqref="D15:F25">
    <cfRule type="cellIs" priority="12" stopIfTrue="1" operator="notEqual">
      <formula>0</formula>
    </cfRule>
  </conditionalFormatting>
  <conditionalFormatting sqref="D15:F25">
    <cfRule type="cellIs" dxfId="44" priority="11" stopIfTrue="1" operator="equal">
      <formula>0</formula>
    </cfRule>
  </conditionalFormatting>
  <conditionalFormatting sqref="E14:F14">
    <cfRule type="cellIs" priority="10" stopIfTrue="1" operator="notEqual">
      <formula>0</formula>
    </cfRule>
  </conditionalFormatting>
  <conditionalFormatting sqref="E14:F14">
    <cfRule type="cellIs" dxfId="43" priority="9" stopIfTrue="1" operator="equal">
      <formula>0</formula>
    </cfRule>
  </conditionalFormatting>
  <conditionalFormatting sqref="D29">
    <cfRule type="cellIs" priority="8" stopIfTrue="1" operator="notEqual">
      <formula>0</formula>
    </cfRule>
  </conditionalFormatting>
  <conditionalFormatting sqref="D29">
    <cfRule type="cellIs" dxfId="42" priority="7" stopIfTrue="1" operator="equal">
      <formula>0</formula>
    </cfRule>
  </conditionalFormatting>
  <conditionalFormatting sqref="D30:F40">
    <cfRule type="cellIs" priority="6" stopIfTrue="1" operator="notEqual">
      <formula>0</formula>
    </cfRule>
  </conditionalFormatting>
  <conditionalFormatting sqref="D30:F40">
    <cfRule type="cellIs" dxfId="41" priority="5" stopIfTrue="1" operator="equal">
      <formula>""</formula>
    </cfRule>
  </conditionalFormatting>
  <conditionalFormatting sqref="E29:F29">
    <cfRule type="cellIs" priority="4" stopIfTrue="1" operator="notEqual">
      <formula>0</formula>
    </cfRule>
  </conditionalFormatting>
  <conditionalFormatting sqref="E29:F29">
    <cfRule type="cellIs" dxfId="40" priority="3" stopIfTrue="1" operator="equal">
      <formula>0</formula>
    </cfRule>
  </conditionalFormatting>
  <conditionalFormatting sqref="F4">
    <cfRule type="cellIs" dxfId="39" priority="1" stopIfTrue="1" operator="equal">
      <formula>0</formula>
    </cfRule>
  </conditionalFormatting>
  <hyperlinks>
    <hyperlink ref="AF4" location="Instructions!A8" display="Instructions" xr:uid="{FDD1CED3-9000-4807-A91B-6B89B3E45B96}"/>
  </hyperlinks>
  <printOptions horizontalCentered="1"/>
  <pageMargins left="0.25" right="0.25" top="0.75" bottom="0.75" header="0.3" footer="0.3"/>
  <pageSetup scale="18"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9DA1E-3892-401D-9D24-E0A78B33B5D7}">
  <sheetPr>
    <tabColor theme="8" tint="0.59999389629810485"/>
    <pageSetUpPr fitToPage="1"/>
  </sheetPr>
  <dimension ref="A1:BE107"/>
  <sheetViews>
    <sheetView showGridLines="0" zoomScale="75" zoomScaleNormal="75" zoomScaleSheetLayoutView="70" workbookViewId="0">
      <selection activeCell="F4" sqref="F4:H4"/>
    </sheetView>
  </sheetViews>
  <sheetFormatPr defaultColWidth="9.140625" defaultRowHeight="14.25" x14ac:dyDescent="0.25"/>
  <cols>
    <col min="1" max="1" width="14.7109375" style="14" customWidth="1"/>
    <col min="2" max="2" width="19.7109375" style="14" customWidth="1"/>
    <col min="3" max="3" width="29.7109375" style="14" customWidth="1"/>
    <col min="4" max="4" width="23.7109375" style="14" customWidth="1"/>
    <col min="5" max="5" width="25.5703125" style="14" customWidth="1"/>
    <col min="6" max="6" width="23.85546875" style="14" customWidth="1"/>
    <col min="7" max="7" width="23.7109375" style="14" customWidth="1"/>
    <col min="8" max="8" width="18.85546875" style="14" customWidth="1"/>
    <col min="9" max="9" width="9.140625" style="14" customWidth="1"/>
    <col min="10" max="10" width="17.7109375" style="14" customWidth="1"/>
    <col min="11" max="11" width="33.28515625" style="14" customWidth="1"/>
    <col min="12" max="12" width="15.85546875" style="14" customWidth="1"/>
    <col min="13" max="13" width="15.7109375" style="14" customWidth="1"/>
    <col min="14" max="14" width="15.85546875" style="14" customWidth="1"/>
    <col min="15" max="15" width="10.7109375" style="14" customWidth="1"/>
    <col min="16" max="16" width="15.85546875" style="14" customWidth="1"/>
    <col min="17" max="17" width="30.28515625" style="14" customWidth="1"/>
    <col min="18" max="18" width="13.5703125" style="14" customWidth="1"/>
    <col min="19" max="19" width="10.7109375" style="14" customWidth="1"/>
    <col min="20" max="20" width="10.5703125" style="14" customWidth="1"/>
    <col min="21" max="22" width="10.7109375" style="14" customWidth="1"/>
    <col min="23" max="23" width="19.28515625" style="14" customWidth="1"/>
    <col min="24" max="24" width="10.7109375" style="14" customWidth="1"/>
    <col min="25" max="31" width="9.140625" style="14" customWidth="1"/>
    <col min="32" max="32" width="20.42578125" style="14" bestFit="1" customWidth="1"/>
    <col min="33" max="33" width="21.28515625" style="14" customWidth="1"/>
    <col min="34" max="16384" width="9.140625" style="14"/>
  </cols>
  <sheetData>
    <row r="1" spans="1:57" ht="27" customHeight="1" x14ac:dyDescent="0.25">
      <c r="E1" s="5" t="s">
        <v>9</v>
      </c>
      <c r="F1" s="164" t="str">
        <f>IF(('Contract Roll-up'!F1)="","",'Contract Roll-up'!F1)</f>
        <v/>
      </c>
      <c r="G1" s="165"/>
      <c r="H1" s="166"/>
    </row>
    <row r="2" spans="1:57" ht="27" customHeight="1" x14ac:dyDescent="0.25">
      <c r="E2" s="5" t="s">
        <v>10</v>
      </c>
      <c r="F2" s="164" t="str">
        <f>IF(('Contract Roll-up'!F2)="","",'Contract Roll-up'!F2)</f>
        <v/>
      </c>
      <c r="G2" s="165"/>
      <c r="H2" s="166"/>
    </row>
    <row r="3" spans="1:57" ht="27" customHeight="1" x14ac:dyDescent="0.25">
      <c r="E3" s="5" t="s">
        <v>11</v>
      </c>
      <c r="F3" s="164" t="str">
        <f>IF(('Contract Roll-up'!F3)="","",'Contract Roll-up'!F3)</f>
        <v/>
      </c>
      <c r="G3" s="165"/>
      <c r="H3" s="166"/>
      <c r="J3" s="9"/>
      <c r="K3" s="10" t="s">
        <v>41</v>
      </c>
    </row>
    <row r="4" spans="1:57" s="4" customFormat="1" ht="27" customHeight="1" x14ac:dyDescent="0.25">
      <c r="C4" s="11" t="s">
        <v>8</v>
      </c>
      <c r="D4" s="72" t="str">
        <f>IF(('Contract Roll-up'!D4)="","",'Contract Roll-up'!D4)</f>
        <v/>
      </c>
      <c r="E4" s="5" t="s">
        <v>52</v>
      </c>
      <c r="F4" s="102"/>
      <c r="G4" s="103"/>
      <c r="H4" s="104"/>
      <c r="L4" s="6"/>
      <c r="N4" s="6"/>
      <c r="R4" s="6"/>
      <c r="AA4" s="4">
        <v>4</v>
      </c>
      <c r="AF4" s="12" t="s">
        <v>0</v>
      </c>
      <c r="AG4" s="8" t="s">
        <v>1</v>
      </c>
    </row>
    <row r="5" spans="1:57" s="4" customFormat="1" ht="27" customHeight="1" x14ac:dyDescent="0.25">
      <c r="A5" s="13"/>
      <c r="C5" s="135" t="s">
        <v>29</v>
      </c>
      <c r="D5" s="136"/>
      <c r="E5" s="136"/>
      <c r="F5" s="136"/>
      <c r="G5" s="150"/>
      <c r="H5" s="150"/>
      <c r="L5" s="6"/>
      <c r="N5" s="6"/>
      <c r="R5" s="6"/>
      <c r="AA5" s="4">
        <v>5</v>
      </c>
    </row>
    <row r="6" spans="1:57" ht="21.95" customHeight="1" x14ac:dyDescent="0.25">
      <c r="A6" s="132" t="s">
        <v>30</v>
      </c>
      <c r="B6" s="133"/>
      <c r="C6" s="133"/>
      <c r="D6" s="134"/>
      <c r="E6" s="129" t="str">
        <f>IF('Contract Roll-up'!D3="HUB","Work Authorization HUB Status","Work Authorization DBE Status")</f>
        <v>Work Authorization DBE Status</v>
      </c>
      <c r="F6" s="130"/>
      <c r="G6" s="130"/>
      <c r="H6" s="131"/>
      <c r="J6" s="4"/>
      <c r="K6" s="15"/>
      <c r="L6" s="15"/>
      <c r="M6" s="15"/>
      <c r="N6" s="15"/>
      <c r="O6" s="15"/>
      <c r="P6" s="15"/>
      <c r="Q6" s="15"/>
      <c r="R6" s="15"/>
      <c r="S6" s="15"/>
      <c r="T6" s="15"/>
      <c r="U6" s="15"/>
      <c r="V6" s="15"/>
    </row>
    <row r="7" spans="1:57" s="4" customFormat="1" ht="19.5" customHeight="1" x14ac:dyDescent="0.25">
      <c r="A7" s="114" t="s">
        <v>31</v>
      </c>
      <c r="B7" s="115"/>
      <c r="C7" s="151">
        <v>18</v>
      </c>
      <c r="D7" s="152"/>
      <c r="E7" s="126" t="s">
        <v>35</v>
      </c>
      <c r="F7" s="127"/>
      <c r="G7" s="127"/>
      <c r="H7" s="128"/>
      <c r="L7" s="6"/>
      <c r="N7" s="6"/>
      <c r="R7" s="6"/>
      <c r="AA7" s="4" t="s">
        <v>2</v>
      </c>
    </row>
    <row r="8" spans="1:57" s="4" customFormat="1" ht="20.25" customHeight="1" x14ac:dyDescent="0.25">
      <c r="A8" s="110" t="s">
        <v>32</v>
      </c>
      <c r="B8" s="111"/>
      <c r="C8" s="99"/>
      <c r="D8" s="101"/>
      <c r="E8" s="167" t="str">
        <f>IF('Contract Roll-up'!D3="HUB","Total HUB Amount 
       Committed","Total DBE Amount 
       Committed")</f>
        <v>Total DBE Amount 
       Committed</v>
      </c>
      <c r="F8" s="169" t="str">
        <f>IF(D26=0,"",D26)</f>
        <v/>
      </c>
      <c r="G8" s="170"/>
      <c r="H8" s="171"/>
      <c r="L8" s="6"/>
      <c r="N8" s="6"/>
      <c r="R8" s="6"/>
      <c r="AA8" s="4" t="s">
        <v>3</v>
      </c>
    </row>
    <row r="9" spans="1:57" s="4" customFormat="1" ht="20.100000000000001" customHeight="1" x14ac:dyDescent="0.25">
      <c r="A9" s="110" t="s">
        <v>33</v>
      </c>
      <c r="B9" s="111"/>
      <c r="C9" s="116"/>
      <c r="D9" s="117"/>
      <c r="E9" s="168"/>
      <c r="F9" s="172"/>
      <c r="G9" s="173"/>
      <c r="H9" s="174"/>
      <c r="L9" s="6"/>
      <c r="N9" s="6"/>
      <c r="R9" s="6"/>
      <c r="AA9" s="4" t="s">
        <v>4</v>
      </c>
    </row>
    <row r="10" spans="1:57" s="4" customFormat="1" ht="30" customHeight="1" x14ac:dyDescent="0.25">
      <c r="A10" s="125" t="s">
        <v>34</v>
      </c>
      <c r="B10" s="125"/>
      <c r="C10" s="97">
        <f>B68</f>
        <v>0</v>
      </c>
      <c r="D10" s="98"/>
      <c r="E10" s="16" t="str">
        <f>IF('Contract Roll-up'!D3="HUB","HUB % Committed 
        to Date","DBE % Committed 
        to Date")</f>
        <v>DBE % Committed 
        to Date</v>
      </c>
      <c r="F10" s="149" t="str">
        <f>IF(C9="","",D26/C11)</f>
        <v/>
      </c>
      <c r="G10" s="149"/>
      <c r="H10" s="149"/>
      <c r="L10" s="6"/>
      <c r="N10" s="6"/>
      <c r="R10" s="6"/>
      <c r="AA10" s="4" t="s">
        <v>5</v>
      </c>
    </row>
    <row r="11" spans="1:57" s="4" customFormat="1" ht="19.5" customHeight="1" x14ac:dyDescent="0.2">
      <c r="A11" s="96" t="s">
        <v>51</v>
      </c>
      <c r="B11" s="96"/>
      <c r="C11" s="97">
        <f>C9+C10</f>
        <v>0</v>
      </c>
      <c r="D11" s="98"/>
      <c r="E11" s="16" t="str">
        <f>IF('Contract Roll-up'!D3="HUB","HUB % Paid to Date","DBE % Paid to Date")</f>
        <v>DBE % Paid to Date</v>
      </c>
      <c r="F11" s="149" t="str">
        <f>IF(C9="","",G26/C11)</f>
        <v/>
      </c>
      <c r="G11" s="149"/>
      <c r="H11" s="149"/>
      <c r="I11" s="17"/>
      <c r="J11" s="18"/>
      <c r="K11" s="18"/>
      <c r="L11" s="19"/>
      <c r="M11" s="18"/>
      <c r="N11" s="19"/>
      <c r="O11" s="18"/>
      <c r="P11" s="18"/>
      <c r="Q11" s="18"/>
      <c r="R11" s="19"/>
      <c r="S11" s="18"/>
      <c r="T11" s="18"/>
      <c r="U11" s="18"/>
      <c r="V11" s="18"/>
      <c r="W11" s="18"/>
      <c r="X11" s="18"/>
      <c r="Y11" s="18"/>
      <c r="Z11" s="18"/>
      <c r="AA11" s="18"/>
      <c r="AB11" s="18"/>
      <c r="AC11" s="18"/>
      <c r="AD11" s="18"/>
      <c r="AE11" s="18"/>
      <c r="AF11" s="18"/>
      <c r="AG11" s="18"/>
      <c r="AH11" s="18"/>
      <c r="AI11" s="18"/>
      <c r="AJ11" s="18"/>
      <c r="AK11" s="18"/>
    </row>
    <row r="12" spans="1:57" s="20" customFormat="1" ht="21.95" customHeight="1" thickBot="1" x14ac:dyDescent="0.3">
      <c r="A12" s="132" t="s">
        <v>36</v>
      </c>
      <c r="B12" s="133"/>
      <c r="C12" s="133"/>
      <c r="D12" s="133"/>
      <c r="E12" s="133"/>
      <c r="F12" s="133"/>
      <c r="G12" s="133"/>
      <c r="H12" s="134"/>
      <c r="L12" s="21"/>
      <c r="N12" s="21"/>
      <c r="R12" s="21"/>
      <c r="AF12" s="153"/>
      <c r="AG12" s="154"/>
    </row>
    <row r="13" spans="1:57" s="4" customFormat="1" ht="63" customHeight="1" thickBot="1" x14ac:dyDescent="0.3">
      <c r="A13" s="22" t="s">
        <v>6</v>
      </c>
      <c r="B13" s="137" t="str">
        <f>'Contract Roll-up'!B13</f>
        <v>Subproviders Name: DBE only 
(Enter Alphabetically)</v>
      </c>
      <c r="C13" s="138"/>
      <c r="D13" s="22" t="s">
        <v>38</v>
      </c>
      <c r="E13" s="22" t="s">
        <v>21</v>
      </c>
      <c r="F13" s="22" t="s">
        <v>13</v>
      </c>
      <c r="G13" s="22" t="s">
        <v>22</v>
      </c>
      <c r="H13" s="22" t="s">
        <v>12</v>
      </c>
      <c r="J13" s="23"/>
      <c r="K13" s="24"/>
      <c r="L13" s="25"/>
      <c r="M13" s="24"/>
      <c r="N13" s="24"/>
      <c r="O13" s="24"/>
      <c r="P13" s="24"/>
      <c r="Q13" s="23"/>
      <c r="R13" s="26"/>
      <c r="S13" s="24"/>
      <c r="T13" s="24"/>
      <c r="U13" s="24"/>
      <c r="V13" s="24"/>
      <c r="W13" s="24"/>
      <c r="X13" s="24"/>
      <c r="AF13" s="27"/>
      <c r="AG13" s="28"/>
    </row>
    <row r="14" spans="1:57" s="4" customFormat="1" ht="20.100000000000001" customHeight="1" x14ac:dyDescent="0.25">
      <c r="A14" s="29">
        <v>1</v>
      </c>
      <c r="B14" s="107" t="str">
        <f>IF(('Contract Roll-up'!B14)="","",'Contract Roll-up'!B14)</f>
        <v/>
      </c>
      <c r="C14" s="109"/>
      <c r="D14" s="3"/>
      <c r="E14" s="3"/>
      <c r="F14" s="3"/>
      <c r="G14" s="49">
        <f>E14+F14</f>
        <v>0</v>
      </c>
      <c r="H14" s="31" t="str">
        <f t="shared" ref="H14:H26" si="0">IF(G14="","",IF(G14=0,"",G14/D14))</f>
        <v/>
      </c>
      <c r="I14" s="32"/>
      <c r="J14" s="33"/>
      <c r="K14" s="33"/>
      <c r="L14" s="34"/>
      <c r="M14" s="33"/>
      <c r="N14" s="33"/>
      <c r="O14" s="32"/>
      <c r="P14" s="33"/>
      <c r="R14" s="6"/>
      <c r="S14" s="33"/>
      <c r="T14" s="32"/>
      <c r="U14" s="33"/>
      <c r="V14" s="33"/>
      <c r="W14" s="32"/>
      <c r="X14" s="32"/>
      <c r="Y14" s="32"/>
      <c r="Z14" s="32"/>
      <c r="AA14" s="32"/>
      <c r="AB14" s="32"/>
      <c r="AC14" s="32"/>
      <c r="AD14" s="32"/>
      <c r="AE14" s="32"/>
      <c r="AF14" s="35"/>
      <c r="AG14" s="36"/>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row>
    <row r="15" spans="1:57" s="4" customFormat="1" ht="20.100000000000001" customHeight="1" x14ac:dyDescent="0.25">
      <c r="A15" s="29">
        <v>2</v>
      </c>
      <c r="B15" s="107" t="str">
        <f>IF(('Contract Roll-up'!B15)="","",'Contract Roll-up'!B15)</f>
        <v/>
      </c>
      <c r="C15" s="109"/>
      <c r="D15" s="3"/>
      <c r="E15" s="3"/>
      <c r="F15" s="3"/>
      <c r="G15" s="49">
        <f t="shared" ref="G15:G25" si="1">E15+F15</f>
        <v>0</v>
      </c>
      <c r="H15" s="31" t="str">
        <f t="shared" si="0"/>
        <v/>
      </c>
      <c r="I15" s="32"/>
      <c r="J15" s="33"/>
      <c r="K15" s="33"/>
      <c r="L15" s="34"/>
      <c r="M15" s="33"/>
      <c r="N15" s="33"/>
      <c r="O15" s="32"/>
      <c r="P15" s="33"/>
      <c r="R15" s="6"/>
      <c r="S15" s="33"/>
      <c r="T15" s="32"/>
      <c r="U15" s="33"/>
      <c r="V15" s="33"/>
      <c r="W15" s="32"/>
      <c r="X15" s="32"/>
      <c r="Y15" s="32"/>
      <c r="Z15" s="32"/>
      <c r="AA15" s="32"/>
      <c r="AB15" s="32"/>
      <c r="AC15" s="32"/>
      <c r="AD15" s="32"/>
      <c r="AE15" s="32"/>
      <c r="AF15" s="37"/>
      <c r="AG15" s="38"/>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row>
    <row r="16" spans="1:57" s="4" customFormat="1" ht="20.100000000000001" customHeight="1" x14ac:dyDescent="0.25">
      <c r="A16" s="29">
        <v>3</v>
      </c>
      <c r="B16" s="107" t="str">
        <f>IF(('Contract Roll-up'!B16)="","",'Contract Roll-up'!B16)</f>
        <v/>
      </c>
      <c r="C16" s="109"/>
      <c r="D16" s="3"/>
      <c r="E16" s="3"/>
      <c r="F16" s="3"/>
      <c r="G16" s="49">
        <f t="shared" si="1"/>
        <v>0</v>
      </c>
      <c r="H16" s="31" t="str">
        <f t="shared" si="0"/>
        <v/>
      </c>
      <c r="I16" s="32"/>
      <c r="J16" s="33"/>
      <c r="K16" s="33"/>
      <c r="L16" s="34"/>
      <c r="M16" s="33"/>
      <c r="N16" s="33"/>
      <c r="O16" s="32"/>
      <c r="P16" s="33"/>
      <c r="R16" s="6"/>
      <c r="S16" s="33"/>
      <c r="T16" s="32"/>
      <c r="U16" s="33"/>
      <c r="V16" s="33"/>
      <c r="W16" s="32"/>
      <c r="X16" s="32"/>
      <c r="Y16" s="32"/>
      <c r="Z16" s="32"/>
      <c r="AA16" s="32"/>
      <c r="AB16" s="32"/>
      <c r="AC16" s="32"/>
      <c r="AD16" s="32"/>
      <c r="AE16" s="32"/>
      <c r="AF16" s="37"/>
      <c r="AG16" s="38"/>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row>
    <row r="17" spans="1:57" s="4" customFormat="1" ht="20.100000000000001" customHeight="1" x14ac:dyDescent="0.25">
      <c r="A17" s="29">
        <v>4</v>
      </c>
      <c r="B17" s="107" t="str">
        <f>IF(('Contract Roll-up'!B17)="","",'Contract Roll-up'!B17)</f>
        <v/>
      </c>
      <c r="C17" s="109"/>
      <c r="D17" s="3"/>
      <c r="E17" s="3"/>
      <c r="F17" s="3"/>
      <c r="G17" s="49">
        <f t="shared" si="1"/>
        <v>0</v>
      </c>
      <c r="H17" s="31" t="str">
        <f t="shared" si="0"/>
        <v/>
      </c>
      <c r="I17" s="32"/>
      <c r="J17" s="33"/>
      <c r="K17" s="33"/>
      <c r="L17" s="34"/>
      <c r="M17" s="33"/>
      <c r="N17" s="33"/>
      <c r="O17" s="32"/>
      <c r="P17" s="33"/>
      <c r="R17" s="6"/>
      <c r="S17" s="33"/>
      <c r="T17" s="32"/>
      <c r="U17" s="33"/>
      <c r="V17" s="33"/>
      <c r="W17" s="32"/>
      <c r="X17" s="32"/>
      <c r="Y17" s="32"/>
      <c r="Z17" s="32"/>
      <c r="AA17" s="32"/>
      <c r="AB17" s="32"/>
      <c r="AC17" s="32"/>
      <c r="AD17" s="32"/>
      <c r="AE17" s="32"/>
      <c r="AF17" s="37"/>
      <c r="AG17" s="38"/>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row>
    <row r="18" spans="1:57" s="4" customFormat="1" ht="20.100000000000001" customHeight="1" x14ac:dyDescent="0.25">
      <c r="A18" s="29">
        <v>5</v>
      </c>
      <c r="B18" s="107" t="str">
        <f>IF(('Contract Roll-up'!B18)="","",'Contract Roll-up'!B18)</f>
        <v/>
      </c>
      <c r="C18" s="109"/>
      <c r="D18" s="3"/>
      <c r="E18" s="3"/>
      <c r="F18" s="3"/>
      <c r="G18" s="49">
        <f t="shared" si="1"/>
        <v>0</v>
      </c>
      <c r="H18" s="31" t="str">
        <f t="shared" si="0"/>
        <v/>
      </c>
      <c r="I18" s="32"/>
      <c r="J18" s="33"/>
      <c r="K18" s="33"/>
      <c r="L18" s="34"/>
      <c r="M18" s="33"/>
      <c r="N18" s="33"/>
      <c r="O18" s="32"/>
      <c r="P18" s="33"/>
      <c r="R18" s="6"/>
      <c r="S18" s="33"/>
      <c r="T18" s="32"/>
      <c r="U18" s="33"/>
      <c r="V18" s="33"/>
      <c r="W18" s="32"/>
      <c r="X18" s="32"/>
      <c r="Y18" s="32"/>
      <c r="Z18" s="32"/>
      <c r="AA18" s="32"/>
      <c r="AB18" s="32"/>
      <c r="AC18" s="32"/>
      <c r="AD18" s="32"/>
      <c r="AE18" s="32"/>
      <c r="AF18" s="37"/>
      <c r="AG18" s="38"/>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row>
    <row r="19" spans="1:57" s="4" customFormat="1" ht="20.100000000000001" customHeight="1" x14ac:dyDescent="0.25">
      <c r="A19" s="29">
        <v>6</v>
      </c>
      <c r="B19" s="107" t="str">
        <f>IF(('Contract Roll-up'!B19)="","",'Contract Roll-up'!B19)</f>
        <v/>
      </c>
      <c r="C19" s="109"/>
      <c r="D19" s="3"/>
      <c r="E19" s="3"/>
      <c r="F19" s="3"/>
      <c r="G19" s="49">
        <f t="shared" si="1"/>
        <v>0</v>
      </c>
      <c r="H19" s="31" t="str">
        <f t="shared" si="0"/>
        <v/>
      </c>
      <c r="I19" s="32"/>
      <c r="J19" s="33"/>
      <c r="K19" s="33"/>
      <c r="L19" s="34"/>
      <c r="M19" s="33"/>
      <c r="N19" s="33"/>
      <c r="O19" s="32"/>
      <c r="P19" s="33"/>
      <c r="R19" s="6"/>
      <c r="S19" s="33"/>
      <c r="T19" s="32"/>
      <c r="U19" s="33"/>
      <c r="V19" s="33"/>
      <c r="W19" s="32"/>
      <c r="X19" s="32"/>
      <c r="Y19" s="32"/>
      <c r="Z19" s="32"/>
      <c r="AA19" s="32"/>
      <c r="AB19" s="32"/>
      <c r="AC19" s="32"/>
      <c r="AD19" s="32"/>
      <c r="AE19" s="32"/>
      <c r="AF19" s="37"/>
      <c r="AG19" s="38"/>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row>
    <row r="20" spans="1:57" s="4" customFormat="1" ht="20.100000000000001" customHeight="1" x14ac:dyDescent="0.25">
      <c r="A20" s="29">
        <v>7</v>
      </c>
      <c r="B20" s="107" t="str">
        <f>IF(('Contract Roll-up'!B20)="","",'Contract Roll-up'!B20)</f>
        <v/>
      </c>
      <c r="C20" s="109"/>
      <c r="D20" s="3"/>
      <c r="E20" s="3"/>
      <c r="F20" s="3"/>
      <c r="G20" s="49">
        <f t="shared" si="1"/>
        <v>0</v>
      </c>
      <c r="H20" s="31" t="str">
        <f t="shared" si="0"/>
        <v/>
      </c>
      <c r="I20" s="32"/>
      <c r="J20" s="33"/>
      <c r="K20" s="33"/>
      <c r="L20" s="34"/>
      <c r="M20" s="33"/>
      <c r="N20" s="33"/>
      <c r="O20" s="32"/>
      <c r="P20" s="33"/>
      <c r="R20" s="6"/>
      <c r="S20" s="33"/>
      <c r="T20" s="32"/>
      <c r="U20" s="33"/>
      <c r="V20" s="33"/>
      <c r="W20" s="32"/>
      <c r="X20" s="32"/>
      <c r="Y20" s="32"/>
      <c r="Z20" s="32"/>
      <c r="AA20" s="32"/>
      <c r="AB20" s="32"/>
      <c r="AC20" s="32"/>
      <c r="AD20" s="32"/>
      <c r="AE20" s="32"/>
      <c r="AF20" s="37"/>
      <c r="AG20" s="38"/>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row>
    <row r="21" spans="1:57" s="4" customFormat="1" ht="20.100000000000001" customHeight="1" x14ac:dyDescent="0.25">
      <c r="A21" s="29">
        <v>8</v>
      </c>
      <c r="B21" s="107" t="str">
        <f>IF(('Contract Roll-up'!B21)="","",'Contract Roll-up'!B21)</f>
        <v/>
      </c>
      <c r="C21" s="109"/>
      <c r="D21" s="3"/>
      <c r="E21" s="3"/>
      <c r="F21" s="3"/>
      <c r="G21" s="49">
        <f t="shared" si="1"/>
        <v>0</v>
      </c>
      <c r="H21" s="31" t="str">
        <f t="shared" si="0"/>
        <v/>
      </c>
      <c r="I21" s="32"/>
      <c r="J21" s="33"/>
      <c r="K21" s="33"/>
      <c r="L21" s="34"/>
      <c r="M21" s="33"/>
      <c r="N21" s="33"/>
      <c r="O21" s="32"/>
      <c r="P21" s="33"/>
      <c r="R21" s="6"/>
      <c r="S21" s="33"/>
      <c r="T21" s="32"/>
      <c r="U21" s="33"/>
      <c r="V21" s="33"/>
      <c r="W21" s="32"/>
      <c r="X21" s="32"/>
      <c r="Y21" s="32"/>
      <c r="Z21" s="32"/>
      <c r="AA21" s="32"/>
      <c r="AB21" s="32"/>
      <c r="AC21" s="32"/>
      <c r="AD21" s="32"/>
      <c r="AE21" s="32"/>
      <c r="AF21" s="37"/>
      <c r="AG21" s="38"/>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row>
    <row r="22" spans="1:57" s="4" customFormat="1" ht="20.100000000000001" customHeight="1" x14ac:dyDescent="0.25">
      <c r="A22" s="29">
        <v>9</v>
      </c>
      <c r="B22" s="107" t="str">
        <f>IF(('Contract Roll-up'!B22)="","",'Contract Roll-up'!B22)</f>
        <v/>
      </c>
      <c r="C22" s="109"/>
      <c r="D22" s="3"/>
      <c r="E22" s="3"/>
      <c r="F22" s="3"/>
      <c r="G22" s="49">
        <f t="shared" si="1"/>
        <v>0</v>
      </c>
      <c r="H22" s="31" t="str">
        <f t="shared" si="0"/>
        <v/>
      </c>
      <c r="I22" s="32"/>
      <c r="J22" s="33"/>
      <c r="K22" s="33"/>
      <c r="L22" s="34"/>
      <c r="M22" s="33"/>
      <c r="N22" s="33"/>
      <c r="O22" s="32"/>
      <c r="P22" s="33"/>
      <c r="R22" s="6"/>
      <c r="S22" s="33"/>
      <c r="T22" s="32"/>
      <c r="U22" s="33"/>
      <c r="V22" s="33"/>
      <c r="W22" s="32"/>
      <c r="X22" s="32"/>
      <c r="Y22" s="32"/>
      <c r="Z22" s="32"/>
      <c r="AA22" s="32"/>
      <c r="AB22" s="32"/>
      <c r="AC22" s="32"/>
      <c r="AD22" s="32"/>
      <c r="AE22" s="32"/>
      <c r="AF22" s="37"/>
      <c r="AG22" s="38"/>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row>
    <row r="23" spans="1:57" s="4" customFormat="1" ht="20.100000000000001" customHeight="1" x14ac:dyDescent="0.25">
      <c r="A23" s="29">
        <v>10</v>
      </c>
      <c r="B23" s="107" t="str">
        <f>IF(('Contract Roll-up'!B23)="","",'Contract Roll-up'!B23)</f>
        <v/>
      </c>
      <c r="C23" s="109"/>
      <c r="D23" s="3"/>
      <c r="E23" s="3"/>
      <c r="F23" s="3"/>
      <c r="G23" s="49">
        <f t="shared" si="1"/>
        <v>0</v>
      </c>
      <c r="H23" s="31" t="str">
        <f t="shared" si="0"/>
        <v/>
      </c>
      <c r="I23" s="32"/>
      <c r="J23" s="33"/>
      <c r="K23" s="33"/>
      <c r="L23" s="34"/>
      <c r="M23" s="33"/>
      <c r="N23" s="33"/>
      <c r="O23" s="32"/>
      <c r="P23" s="33"/>
      <c r="R23" s="6"/>
      <c r="S23" s="33"/>
      <c r="T23" s="32"/>
      <c r="U23" s="33"/>
      <c r="V23" s="33"/>
      <c r="W23" s="32"/>
      <c r="X23" s="32"/>
      <c r="Y23" s="32"/>
      <c r="Z23" s="32"/>
      <c r="AA23" s="32"/>
      <c r="AB23" s="32"/>
      <c r="AC23" s="32"/>
      <c r="AD23" s="32"/>
      <c r="AE23" s="32"/>
      <c r="AF23" s="37"/>
      <c r="AG23" s="38"/>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row>
    <row r="24" spans="1:57" s="4" customFormat="1" ht="20.100000000000001" customHeight="1" x14ac:dyDescent="0.25">
      <c r="A24" s="29">
        <v>11</v>
      </c>
      <c r="B24" s="107" t="str">
        <f>IF(('Contract Roll-up'!B24)="","",'Contract Roll-up'!B24)</f>
        <v/>
      </c>
      <c r="C24" s="109"/>
      <c r="D24" s="3"/>
      <c r="E24" s="3"/>
      <c r="F24" s="3"/>
      <c r="G24" s="49">
        <f t="shared" si="1"/>
        <v>0</v>
      </c>
      <c r="H24" s="31" t="str">
        <f t="shared" si="0"/>
        <v/>
      </c>
      <c r="I24" s="32"/>
      <c r="J24" s="33"/>
      <c r="K24" s="33"/>
      <c r="L24" s="34"/>
      <c r="M24" s="33"/>
      <c r="N24" s="33"/>
      <c r="O24" s="32"/>
      <c r="P24" s="33"/>
      <c r="R24" s="6"/>
      <c r="S24" s="33"/>
      <c r="T24" s="32"/>
      <c r="U24" s="33"/>
      <c r="V24" s="33"/>
      <c r="W24" s="32"/>
      <c r="X24" s="32"/>
      <c r="Y24" s="32"/>
      <c r="Z24" s="32"/>
      <c r="AA24" s="32"/>
      <c r="AB24" s="32"/>
      <c r="AC24" s="32"/>
      <c r="AD24" s="32"/>
      <c r="AE24" s="32"/>
      <c r="AF24" s="37"/>
      <c r="AG24" s="38"/>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row>
    <row r="25" spans="1:57" s="4" customFormat="1" ht="20.100000000000001" customHeight="1" x14ac:dyDescent="0.25">
      <c r="A25" s="29">
        <v>12</v>
      </c>
      <c r="B25" s="107" t="str">
        <f>IF(('Contract Roll-up'!B25)="","",'Contract Roll-up'!B25)</f>
        <v/>
      </c>
      <c r="C25" s="109"/>
      <c r="D25" s="3"/>
      <c r="E25" s="3"/>
      <c r="F25" s="3"/>
      <c r="G25" s="49">
        <f t="shared" si="1"/>
        <v>0</v>
      </c>
      <c r="H25" s="31" t="str">
        <f t="shared" si="0"/>
        <v/>
      </c>
      <c r="I25" s="32"/>
      <c r="J25" s="33"/>
      <c r="K25" s="33"/>
      <c r="L25" s="34"/>
      <c r="M25" s="33"/>
      <c r="N25" s="33"/>
      <c r="O25" s="32"/>
      <c r="P25" s="33"/>
      <c r="R25" s="6"/>
      <c r="S25" s="33"/>
      <c r="T25" s="32"/>
      <c r="U25" s="33"/>
      <c r="V25" s="33"/>
      <c r="W25" s="32"/>
      <c r="X25" s="32"/>
      <c r="Y25" s="32"/>
      <c r="Z25" s="32"/>
      <c r="AA25" s="32"/>
      <c r="AB25" s="32"/>
      <c r="AC25" s="32"/>
      <c r="AD25" s="32"/>
      <c r="AE25" s="32"/>
      <c r="AF25" s="39"/>
      <c r="AG25" s="40"/>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row>
    <row r="26" spans="1:57" s="4" customFormat="1" ht="20.100000000000001" customHeight="1" x14ac:dyDescent="0.25">
      <c r="A26" s="29"/>
      <c r="B26" s="87" t="str">
        <f>'Contract Roll-up'!B26</f>
        <v>Subproviders Subtotal (DBE only)</v>
      </c>
      <c r="C26" s="88"/>
      <c r="D26" s="30">
        <f>SUM(D14:D25)</f>
        <v>0</v>
      </c>
      <c r="E26" s="30">
        <f t="shared" ref="E26:G26" si="2">SUM(E14:E25)</f>
        <v>0</v>
      </c>
      <c r="F26" s="30">
        <f t="shared" si="2"/>
        <v>0</v>
      </c>
      <c r="G26" s="30">
        <f t="shared" si="2"/>
        <v>0</v>
      </c>
      <c r="H26" s="31" t="str">
        <f t="shared" si="0"/>
        <v/>
      </c>
      <c r="I26" s="32"/>
      <c r="J26" s="33"/>
      <c r="K26" s="33"/>
      <c r="L26" s="34"/>
      <c r="M26" s="33"/>
      <c r="N26" s="33"/>
      <c r="O26" s="32"/>
      <c r="P26" s="33"/>
      <c r="R26" s="6"/>
      <c r="S26" s="33"/>
      <c r="T26" s="32"/>
      <c r="U26" s="33"/>
      <c r="V26" s="33"/>
      <c r="W26" s="32"/>
      <c r="X26" s="32"/>
      <c r="Y26" s="32"/>
      <c r="Z26" s="32"/>
      <c r="AA26" s="32"/>
      <c r="AB26" s="32"/>
      <c r="AC26" s="32"/>
      <c r="AD26" s="32"/>
      <c r="AE26" s="32"/>
      <c r="AF26" s="37"/>
      <c r="AG26" s="38"/>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row>
    <row r="27" spans="1:57" s="4" customFormat="1" ht="3.95" customHeight="1" x14ac:dyDescent="0.25">
      <c r="A27" s="139" t="s">
        <v>67</v>
      </c>
      <c r="B27" s="140"/>
      <c r="C27" s="140"/>
      <c r="D27" s="140"/>
      <c r="E27" s="140"/>
      <c r="F27" s="140"/>
      <c r="G27" s="140"/>
      <c r="H27" s="141"/>
      <c r="I27" s="32"/>
      <c r="J27" s="33"/>
      <c r="K27" s="33"/>
      <c r="L27" s="34"/>
      <c r="M27" s="33"/>
      <c r="N27" s="33"/>
      <c r="O27" s="32"/>
      <c r="P27" s="33"/>
      <c r="R27" s="6"/>
      <c r="S27" s="33"/>
      <c r="T27" s="32"/>
      <c r="U27" s="33"/>
      <c r="V27" s="33"/>
      <c r="W27" s="32"/>
      <c r="X27" s="32"/>
      <c r="Y27" s="32"/>
      <c r="Z27" s="32"/>
      <c r="AA27" s="32"/>
      <c r="AB27" s="32"/>
      <c r="AC27" s="32"/>
      <c r="AD27" s="32"/>
      <c r="AE27" s="32"/>
      <c r="AF27" s="39"/>
      <c r="AG27" s="40"/>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row>
    <row r="28" spans="1:57" s="4" customFormat="1" ht="63" customHeight="1" x14ac:dyDescent="0.25">
      <c r="A28" s="22" t="s">
        <v>6</v>
      </c>
      <c r="B28" s="137" t="str">
        <f>'Contract Roll-up'!B28</f>
        <v>Subproviders Name: non-DBE only 
(Enter Alphabetically)</v>
      </c>
      <c r="C28" s="138"/>
      <c r="D28" s="22" t="s">
        <v>14</v>
      </c>
      <c r="E28" s="22" t="s">
        <v>21</v>
      </c>
      <c r="F28" s="22" t="s">
        <v>13</v>
      </c>
      <c r="G28" s="22" t="s">
        <v>22</v>
      </c>
      <c r="H28" s="22" t="s">
        <v>12</v>
      </c>
      <c r="I28" s="32"/>
      <c r="J28" s="33"/>
      <c r="K28" s="33"/>
      <c r="L28" s="34"/>
      <c r="M28" s="33"/>
      <c r="N28" s="33"/>
      <c r="O28" s="32"/>
      <c r="P28" s="33"/>
      <c r="R28" s="6"/>
      <c r="S28" s="33"/>
      <c r="T28" s="32"/>
      <c r="U28" s="33"/>
      <c r="V28" s="33"/>
      <c r="W28" s="32"/>
      <c r="X28" s="32"/>
      <c r="Y28" s="32"/>
      <c r="Z28" s="32"/>
      <c r="AA28" s="32"/>
      <c r="AB28" s="32"/>
      <c r="AC28" s="32"/>
      <c r="AD28" s="32"/>
      <c r="AE28" s="32"/>
      <c r="AF28" s="37"/>
      <c r="AG28" s="38"/>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row>
    <row r="29" spans="1:57" s="4" customFormat="1" ht="20.100000000000001" customHeight="1" x14ac:dyDescent="0.25">
      <c r="A29" s="29">
        <v>1</v>
      </c>
      <c r="B29" s="107" t="str">
        <f>IF(('Contract Roll-up'!B29)="","",'Contract Roll-up'!B29)</f>
        <v/>
      </c>
      <c r="C29" s="109"/>
      <c r="D29" s="3"/>
      <c r="E29" s="3"/>
      <c r="F29" s="3"/>
      <c r="G29" s="49">
        <f>E29+F29</f>
        <v>0</v>
      </c>
      <c r="H29" s="31" t="str">
        <f t="shared" ref="H29:H41" si="3">IF(G29="","",IF(G29=0,"",G29/D29))</f>
        <v/>
      </c>
      <c r="I29" s="32"/>
      <c r="J29" s="33"/>
      <c r="K29" s="33"/>
      <c r="L29" s="34"/>
      <c r="M29" s="33"/>
      <c r="N29" s="33"/>
      <c r="O29" s="32"/>
      <c r="P29" s="33"/>
      <c r="R29" s="6"/>
      <c r="S29" s="33"/>
      <c r="T29" s="32"/>
      <c r="U29" s="33"/>
      <c r="V29" s="33"/>
      <c r="W29" s="32"/>
      <c r="X29" s="32"/>
      <c r="Y29" s="32"/>
      <c r="Z29" s="32"/>
      <c r="AA29" s="32"/>
      <c r="AB29" s="32"/>
      <c r="AC29" s="32"/>
      <c r="AD29" s="32"/>
      <c r="AE29" s="32"/>
      <c r="AF29" s="37"/>
      <c r="AG29" s="38"/>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row>
    <row r="30" spans="1:57" s="4" customFormat="1" ht="20.100000000000001" customHeight="1" x14ac:dyDescent="0.25">
      <c r="A30" s="29">
        <v>2</v>
      </c>
      <c r="B30" s="107" t="str">
        <f>IF(('Contract Roll-up'!B30)="","",'Contract Roll-up'!B30)</f>
        <v/>
      </c>
      <c r="C30" s="109"/>
      <c r="D30" s="3"/>
      <c r="E30" s="3"/>
      <c r="F30" s="3"/>
      <c r="G30" s="49">
        <f t="shared" ref="G30:G40" si="4">E30+F30</f>
        <v>0</v>
      </c>
      <c r="H30" s="31" t="str">
        <f t="shared" si="3"/>
        <v/>
      </c>
      <c r="I30" s="32"/>
      <c r="J30" s="33"/>
      <c r="K30" s="33"/>
      <c r="L30" s="34"/>
      <c r="M30" s="33"/>
      <c r="N30" s="33"/>
      <c r="O30" s="32"/>
      <c r="P30" s="33"/>
      <c r="R30" s="6"/>
      <c r="S30" s="33"/>
      <c r="T30" s="32"/>
      <c r="U30" s="33"/>
      <c r="V30" s="33"/>
      <c r="W30" s="32"/>
      <c r="X30" s="32"/>
      <c r="Y30" s="32"/>
      <c r="Z30" s="32"/>
      <c r="AA30" s="32"/>
      <c r="AB30" s="32"/>
      <c r="AC30" s="32"/>
      <c r="AD30" s="32"/>
      <c r="AE30" s="32"/>
      <c r="AF30" s="37"/>
      <c r="AG30" s="38"/>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row>
    <row r="31" spans="1:57" s="4" customFormat="1" ht="20.100000000000001" customHeight="1" x14ac:dyDescent="0.25">
      <c r="A31" s="29">
        <v>3</v>
      </c>
      <c r="B31" s="107" t="str">
        <f>IF(('Contract Roll-up'!B31)="","",'Contract Roll-up'!B31)</f>
        <v/>
      </c>
      <c r="C31" s="109"/>
      <c r="D31" s="3"/>
      <c r="E31" s="3"/>
      <c r="F31" s="3"/>
      <c r="G31" s="49">
        <f t="shared" si="4"/>
        <v>0</v>
      </c>
      <c r="H31" s="31" t="str">
        <f t="shared" si="3"/>
        <v/>
      </c>
      <c r="I31" s="32"/>
      <c r="J31" s="33"/>
      <c r="K31" s="33"/>
      <c r="L31" s="34"/>
      <c r="M31" s="33"/>
      <c r="N31" s="33"/>
      <c r="O31" s="32"/>
      <c r="P31" s="33"/>
      <c r="R31" s="6"/>
      <c r="S31" s="33"/>
      <c r="T31" s="32"/>
      <c r="U31" s="33"/>
      <c r="V31" s="33"/>
      <c r="W31" s="32"/>
      <c r="X31" s="32"/>
      <c r="Y31" s="32"/>
      <c r="Z31" s="32"/>
      <c r="AA31" s="32"/>
      <c r="AB31" s="32"/>
      <c r="AC31" s="32"/>
      <c r="AD31" s="32"/>
      <c r="AE31" s="32"/>
      <c r="AF31" s="37"/>
      <c r="AG31" s="38"/>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row>
    <row r="32" spans="1:57" s="4" customFormat="1" ht="20.100000000000001" customHeight="1" x14ac:dyDescent="0.25">
      <c r="A32" s="29">
        <v>4</v>
      </c>
      <c r="B32" s="107" t="str">
        <f>IF(('Contract Roll-up'!B32)="","",'Contract Roll-up'!B32)</f>
        <v/>
      </c>
      <c r="C32" s="109"/>
      <c r="D32" s="3"/>
      <c r="E32" s="3"/>
      <c r="F32" s="3"/>
      <c r="G32" s="49">
        <f t="shared" si="4"/>
        <v>0</v>
      </c>
      <c r="H32" s="31" t="str">
        <f t="shared" si="3"/>
        <v/>
      </c>
      <c r="I32" s="32"/>
      <c r="J32" s="33"/>
      <c r="K32" s="33"/>
      <c r="L32" s="34"/>
      <c r="M32" s="33"/>
      <c r="N32" s="33"/>
      <c r="O32" s="32"/>
      <c r="P32" s="33"/>
      <c r="R32" s="6"/>
      <c r="S32" s="33"/>
      <c r="T32" s="32"/>
      <c r="U32" s="33"/>
      <c r="V32" s="33"/>
      <c r="W32" s="32"/>
      <c r="X32" s="32"/>
      <c r="Y32" s="32"/>
      <c r="Z32" s="32"/>
      <c r="AA32" s="32"/>
      <c r="AB32" s="32"/>
      <c r="AC32" s="32"/>
      <c r="AD32" s="32"/>
      <c r="AE32" s="32"/>
      <c r="AF32" s="37"/>
      <c r="AG32" s="38"/>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row>
    <row r="33" spans="1:57" s="4" customFormat="1" ht="20.100000000000001" customHeight="1" x14ac:dyDescent="0.25">
      <c r="A33" s="29">
        <v>5</v>
      </c>
      <c r="B33" s="107" t="str">
        <f>IF(('Contract Roll-up'!B33)="","",'Contract Roll-up'!B33)</f>
        <v/>
      </c>
      <c r="C33" s="109"/>
      <c r="D33" s="3"/>
      <c r="E33" s="3"/>
      <c r="F33" s="3"/>
      <c r="G33" s="49">
        <f t="shared" si="4"/>
        <v>0</v>
      </c>
      <c r="H33" s="31" t="str">
        <f t="shared" si="3"/>
        <v/>
      </c>
      <c r="I33" s="32"/>
      <c r="J33" s="33"/>
      <c r="K33" s="33"/>
      <c r="L33" s="34"/>
      <c r="M33" s="33"/>
      <c r="N33" s="33"/>
      <c r="O33" s="32"/>
      <c r="P33" s="33"/>
      <c r="R33" s="6"/>
      <c r="S33" s="33"/>
      <c r="T33" s="32"/>
      <c r="U33" s="33"/>
      <c r="V33" s="33"/>
      <c r="W33" s="32"/>
      <c r="X33" s="32"/>
      <c r="Y33" s="32"/>
      <c r="Z33" s="32"/>
      <c r="AA33" s="32"/>
      <c r="AB33" s="32"/>
      <c r="AC33" s="32"/>
      <c r="AD33" s="32"/>
      <c r="AE33" s="32"/>
      <c r="AF33" s="37"/>
      <c r="AG33" s="38"/>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row>
    <row r="34" spans="1:57" s="4" customFormat="1" ht="20.100000000000001" customHeight="1" x14ac:dyDescent="0.25">
      <c r="A34" s="29">
        <v>6</v>
      </c>
      <c r="B34" s="107" t="str">
        <f>IF(('Contract Roll-up'!B34)="","",'Contract Roll-up'!B34)</f>
        <v/>
      </c>
      <c r="C34" s="109"/>
      <c r="D34" s="3"/>
      <c r="E34" s="3"/>
      <c r="F34" s="3"/>
      <c r="G34" s="49">
        <f t="shared" si="4"/>
        <v>0</v>
      </c>
      <c r="H34" s="31" t="str">
        <f t="shared" si="3"/>
        <v/>
      </c>
      <c r="I34" s="32"/>
      <c r="J34" s="33"/>
      <c r="K34" s="33"/>
      <c r="L34" s="34"/>
      <c r="M34" s="33"/>
      <c r="N34" s="33"/>
      <c r="O34" s="32"/>
      <c r="P34" s="33"/>
      <c r="R34" s="6"/>
      <c r="S34" s="33"/>
      <c r="T34" s="32"/>
      <c r="U34" s="33"/>
      <c r="V34" s="33"/>
      <c r="W34" s="32"/>
      <c r="X34" s="32"/>
      <c r="Y34" s="32"/>
      <c r="Z34" s="32"/>
      <c r="AA34" s="32"/>
      <c r="AB34" s="32"/>
      <c r="AC34" s="32"/>
      <c r="AD34" s="32"/>
      <c r="AE34" s="32"/>
      <c r="AF34" s="37"/>
      <c r="AG34" s="38"/>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row>
    <row r="35" spans="1:57" s="4" customFormat="1" ht="20.100000000000001" customHeight="1" x14ac:dyDescent="0.25">
      <c r="A35" s="29">
        <v>7</v>
      </c>
      <c r="B35" s="107" t="str">
        <f>IF(('Contract Roll-up'!B35)="","",'Contract Roll-up'!B35)</f>
        <v/>
      </c>
      <c r="C35" s="109"/>
      <c r="D35" s="3"/>
      <c r="E35" s="3"/>
      <c r="F35" s="3"/>
      <c r="G35" s="49">
        <f t="shared" si="4"/>
        <v>0</v>
      </c>
      <c r="H35" s="31" t="str">
        <f t="shared" si="3"/>
        <v/>
      </c>
      <c r="I35" s="32"/>
      <c r="J35" s="33"/>
      <c r="K35" s="33"/>
      <c r="L35" s="34"/>
      <c r="M35" s="33"/>
      <c r="N35" s="33"/>
      <c r="O35" s="32"/>
      <c r="P35" s="33"/>
      <c r="R35" s="6"/>
      <c r="S35" s="33"/>
      <c r="T35" s="32"/>
      <c r="U35" s="33"/>
      <c r="V35" s="33"/>
      <c r="W35" s="32"/>
      <c r="X35" s="32"/>
      <c r="Y35" s="32"/>
      <c r="Z35" s="32"/>
      <c r="AA35" s="32"/>
      <c r="AB35" s="32"/>
      <c r="AC35" s="32"/>
      <c r="AD35" s="32"/>
      <c r="AE35" s="32"/>
      <c r="AF35" s="37"/>
      <c r="AG35" s="38"/>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row>
    <row r="36" spans="1:57" s="4" customFormat="1" ht="20.100000000000001" customHeight="1" x14ac:dyDescent="0.25">
      <c r="A36" s="29">
        <v>8</v>
      </c>
      <c r="B36" s="107" t="str">
        <f>IF(('Contract Roll-up'!B36)="","",'Contract Roll-up'!B36)</f>
        <v/>
      </c>
      <c r="C36" s="109"/>
      <c r="D36" s="3"/>
      <c r="E36" s="3"/>
      <c r="F36" s="3"/>
      <c r="G36" s="49">
        <f t="shared" si="4"/>
        <v>0</v>
      </c>
      <c r="H36" s="31" t="str">
        <f t="shared" si="3"/>
        <v/>
      </c>
      <c r="I36" s="32"/>
      <c r="J36" s="33"/>
      <c r="K36" s="33"/>
      <c r="L36" s="34"/>
      <c r="M36" s="33"/>
      <c r="N36" s="33"/>
      <c r="O36" s="32"/>
      <c r="P36" s="33"/>
      <c r="R36" s="6"/>
      <c r="S36" s="33"/>
      <c r="T36" s="32"/>
      <c r="U36" s="33"/>
      <c r="V36" s="33"/>
      <c r="W36" s="32"/>
      <c r="X36" s="32"/>
      <c r="Y36" s="32"/>
      <c r="Z36" s="32"/>
      <c r="AA36" s="32"/>
      <c r="AB36" s="32"/>
      <c r="AC36" s="32"/>
      <c r="AD36" s="32"/>
      <c r="AE36" s="32"/>
      <c r="AF36" s="37"/>
      <c r="AG36" s="38"/>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row>
    <row r="37" spans="1:57" s="4" customFormat="1" ht="20.100000000000001" customHeight="1" x14ac:dyDescent="0.25">
      <c r="A37" s="29">
        <v>9</v>
      </c>
      <c r="B37" s="107" t="str">
        <f>IF(('Contract Roll-up'!B37)="","",'Contract Roll-up'!B37)</f>
        <v/>
      </c>
      <c r="C37" s="109"/>
      <c r="D37" s="3"/>
      <c r="E37" s="3"/>
      <c r="F37" s="3"/>
      <c r="G37" s="49">
        <f t="shared" si="4"/>
        <v>0</v>
      </c>
      <c r="H37" s="31" t="str">
        <f t="shared" si="3"/>
        <v/>
      </c>
      <c r="I37" s="32"/>
      <c r="J37" s="33"/>
      <c r="K37" s="33"/>
      <c r="L37" s="34"/>
      <c r="M37" s="33"/>
      <c r="N37" s="33"/>
      <c r="O37" s="32"/>
      <c r="P37" s="33"/>
      <c r="R37" s="6"/>
      <c r="S37" s="33"/>
      <c r="T37" s="32"/>
      <c r="U37" s="33"/>
      <c r="V37" s="33"/>
      <c r="W37" s="32"/>
      <c r="X37" s="32"/>
      <c r="Y37" s="32"/>
      <c r="Z37" s="32"/>
      <c r="AA37" s="32"/>
      <c r="AB37" s="32"/>
      <c r="AC37" s="32"/>
      <c r="AD37" s="32"/>
      <c r="AE37" s="32"/>
      <c r="AF37" s="37"/>
      <c r="AG37" s="38"/>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row>
    <row r="38" spans="1:57" s="4" customFormat="1" ht="20.100000000000001" customHeight="1" x14ac:dyDescent="0.25">
      <c r="A38" s="29">
        <v>10</v>
      </c>
      <c r="B38" s="107" t="str">
        <f>IF(('Contract Roll-up'!B38)="","",'Contract Roll-up'!B38)</f>
        <v/>
      </c>
      <c r="C38" s="109"/>
      <c r="D38" s="3"/>
      <c r="E38" s="3"/>
      <c r="F38" s="3"/>
      <c r="G38" s="49">
        <f t="shared" si="4"/>
        <v>0</v>
      </c>
      <c r="H38" s="31" t="str">
        <f t="shared" si="3"/>
        <v/>
      </c>
      <c r="I38" s="32"/>
      <c r="J38" s="33"/>
      <c r="K38" s="33"/>
      <c r="L38" s="34"/>
      <c r="M38" s="33"/>
      <c r="N38" s="33"/>
      <c r="O38" s="32"/>
      <c r="P38" s="33"/>
      <c r="R38" s="6"/>
      <c r="S38" s="33"/>
      <c r="T38" s="32"/>
      <c r="U38" s="33"/>
      <c r="V38" s="33"/>
      <c r="W38" s="32"/>
      <c r="X38" s="32"/>
      <c r="Y38" s="32"/>
      <c r="Z38" s="32"/>
      <c r="AA38" s="32"/>
      <c r="AB38" s="32"/>
      <c r="AC38" s="32"/>
      <c r="AD38" s="32"/>
      <c r="AE38" s="32"/>
      <c r="AF38" s="37"/>
      <c r="AG38" s="38"/>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row>
    <row r="39" spans="1:57" s="4" customFormat="1" ht="20.100000000000001" customHeight="1" x14ac:dyDescent="0.25">
      <c r="A39" s="29">
        <v>11</v>
      </c>
      <c r="B39" s="107" t="str">
        <f>IF(('Contract Roll-up'!B39)="","",'Contract Roll-up'!B39)</f>
        <v/>
      </c>
      <c r="C39" s="109"/>
      <c r="D39" s="3"/>
      <c r="E39" s="3"/>
      <c r="F39" s="3"/>
      <c r="G39" s="49">
        <f t="shared" si="4"/>
        <v>0</v>
      </c>
      <c r="H39" s="31" t="str">
        <f t="shared" si="3"/>
        <v/>
      </c>
      <c r="I39" s="32"/>
      <c r="J39" s="33"/>
      <c r="K39" s="33"/>
      <c r="L39" s="34"/>
      <c r="M39" s="33"/>
      <c r="N39" s="33"/>
      <c r="O39" s="32"/>
      <c r="P39" s="33"/>
      <c r="R39" s="6"/>
      <c r="S39" s="33"/>
      <c r="T39" s="32"/>
      <c r="U39" s="33"/>
      <c r="V39" s="33"/>
      <c r="W39" s="32"/>
      <c r="X39" s="32"/>
      <c r="Y39" s="32"/>
      <c r="Z39" s="32"/>
      <c r="AA39" s="32"/>
      <c r="AB39" s="32"/>
      <c r="AC39" s="32"/>
      <c r="AD39" s="32"/>
      <c r="AE39" s="32"/>
      <c r="AF39" s="37"/>
      <c r="AG39" s="38"/>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row>
    <row r="40" spans="1:57" s="4" customFormat="1" ht="20.100000000000001" customHeight="1" x14ac:dyDescent="0.25">
      <c r="A40" s="29">
        <v>12</v>
      </c>
      <c r="B40" s="107" t="str">
        <f>IF(('Contract Roll-up'!B40)="","",'Contract Roll-up'!B40)</f>
        <v/>
      </c>
      <c r="C40" s="109"/>
      <c r="D40" s="3"/>
      <c r="E40" s="3"/>
      <c r="F40" s="3"/>
      <c r="G40" s="49">
        <f t="shared" si="4"/>
        <v>0</v>
      </c>
      <c r="H40" s="31" t="str">
        <f t="shared" si="3"/>
        <v/>
      </c>
      <c r="I40" s="32"/>
      <c r="J40" s="33"/>
      <c r="K40" s="33"/>
      <c r="L40" s="34"/>
      <c r="M40" s="33"/>
      <c r="N40" s="33"/>
      <c r="O40" s="32"/>
      <c r="P40" s="33"/>
      <c r="R40" s="6"/>
      <c r="S40" s="33"/>
      <c r="T40" s="32"/>
      <c r="U40" s="33"/>
      <c r="V40" s="33"/>
      <c r="W40" s="32"/>
      <c r="X40" s="32"/>
      <c r="Y40" s="32"/>
      <c r="Z40" s="32"/>
      <c r="AA40" s="32"/>
      <c r="AB40" s="32"/>
      <c r="AC40" s="32"/>
      <c r="AD40" s="32"/>
      <c r="AE40" s="32"/>
      <c r="AF40" s="37"/>
      <c r="AG40" s="38"/>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row>
    <row r="41" spans="1:57" s="4" customFormat="1" ht="20.100000000000001" customHeight="1" x14ac:dyDescent="0.25">
      <c r="A41" s="29"/>
      <c r="B41" s="87" t="str">
        <f>'Contract Roll-up'!B41</f>
        <v>Subproviders Subtotal (non-DBE only)</v>
      </c>
      <c r="C41" s="88"/>
      <c r="D41" s="56">
        <f>SUM(D29:D40)</f>
        <v>0</v>
      </c>
      <c r="E41" s="56">
        <f t="shared" ref="E41:G41" si="5">SUM(E29:E40)</f>
        <v>0</v>
      </c>
      <c r="F41" s="56">
        <f t="shared" si="5"/>
        <v>0</v>
      </c>
      <c r="G41" s="56">
        <f t="shared" si="5"/>
        <v>0</v>
      </c>
      <c r="H41" s="31" t="str">
        <f t="shared" si="3"/>
        <v/>
      </c>
      <c r="I41" s="32"/>
      <c r="J41" s="33"/>
      <c r="K41" s="33"/>
      <c r="L41" s="34"/>
      <c r="M41" s="33"/>
      <c r="N41" s="33"/>
      <c r="O41" s="32"/>
      <c r="P41" s="33"/>
      <c r="R41" s="6"/>
      <c r="S41" s="33"/>
      <c r="T41" s="32"/>
      <c r="U41" s="33"/>
      <c r="V41" s="33"/>
      <c r="W41" s="32"/>
      <c r="X41" s="32"/>
      <c r="Y41" s="32"/>
      <c r="Z41" s="32"/>
      <c r="AA41" s="32"/>
      <c r="AB41" s="32"/>
      <c r="AC41" s="32"/>
      <c r="AD41" s="32"/>
      <c r="AE41" s="32"/>
      <c r="AF41" s="37"/>
      <c r="AG41" s="38"/>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row>
    <row r="42" spans="1:57" s="4" customFormat="1" ht="3.95" customHeight="1" x14ac:dyDescent="0.25">
      <c r="A42" s="41"/>
      <c r="B42" s="42"/>
      <c r="C42" s="42"/>
      <c r="D42" s="57"/>
      <c r="E42" s="57"/>
      <c r="F42" s="57"/>
      <c r="G42" s="57"/>
      <c r="H42" s="43"/>
      <c r="I42" s="32"/>
      <c r="J42" s="33"/>
      <c r="K42" s="33"/>
      <c r="L42" s="34"/>
      <c r="M42" s="33"/>
      <c r="N42" s="33"/>
      <c r="O42" s="32"/>
      <c r="P42" s="33"/>
      <c r="R42" s="6"/>
      <c r="S42" s="33"/>
      <c r="T42" s="32"/>
      <c r="U42" s="33"/>
      <c r="V42" s="33"/>
      <c r="W42" s="32"/>
      <c r="X42" s="32"/>
      <c r="Y42" s="32"/>
      <c r="Z42" s="32"/>
      <c r="AA42" s="32"/>
      <c r="AB42" s="32"/>
      <c r="AC42" s="32"/>
      <c r="AD42" s="32"/>
      <c r="AE42" s="32"/>
      <c r="AF42" s="37"/>
      <c r="AG42" s="38"/>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row>
    <row r="43" spans="1:57" s="4" customFormat="1" ht="20.100000000000001" customHeight="1" x14ac:dyDescent="0.25">
      <c r="A43" s="89" t="s">
        <v>55</v>
      </c>
      <c r="B43" s="90"/>
      <c r="C43" s="91"/>
      <c r="D43" s="30">
        <f>D26+D41</f>
        <v>0</v>
      </c>
      <c r="E43" s="30">
        <f t="shared" ref="E43:G43" si="6">E26+E41</f>
        <v>0</v>
      </c>
      <c r="F43" s="30">
        <f t="shared" si="6"/>
        <v>0</v>
      </c>
      <c r="G43" s="30">
        <f t="shared" si="6"/>
        <v>0</v>
      </c>
      <c r="H43" s="31" t="str">
        <f>IF(G43="","",IF(G43=0,"",G43/D43))</f>
        <v/>
      </c>
      <c r="I43" s="32"/>
      <c r="J43" s="33"/>
      <c r="K43" s="33"/>
      <c r="L43" s="34"/>
      <c r="M43" s="33"/>
      <c r="N43" s="33"/>
      <c r="O43" s="32"/>
      <c r="P43" s="33"/>
      <c r="R43" s="6"/>
      <c r="S43" s="33"/>
      <c r="T43" s="32"/>
      <c r="U43" s="33"/>
      <c r="V43" s="33"/>
      <c r="W43" s="32"/>
      <c r="X43" s="32"/>
      <c r="Y43" s="32"/>
      <c r="Z43" s="32"/>
      <c r="AA43" s="32"/>
      <c r="AB43" s="32"/>
      <c r="AC43" s="32"/>
      <c r="AD43" s="32"/>
      <c r="AE43" s="32"/>
      <c r="AF43" s="37"/>
      <c r="AG43" s="38"/>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row>
    <row r="44" spans="1:57" s="4" customFormat="1" ht="25.9" customHeight="1" x14ac:dyDescent="0.25">
      <c r="A44" s="44"/>
      <c r="B44" s="45"/>
      <c r="C44" s="45"/>
      <c r="D44" s="46"/>
      <c r="E44" s="47"/>
      <c r="F44" s="45"/>
      <c r="G44" s="45"/>
      <c r="H44" s="45"/>
      <c r="L44" s="6"/>
      <c r="N44" s="6"/>
      <c r="R44" s="6"/>
    </row>
    <row r="45" spans="1:57" s="4" customFormat="1" ht="24.6" customHeight="1" x14ac:dyDescent="0.25">
      <c r="A45" s="93" t="s">
        <v>40</v>
      </c>
      <c r="B45" s="93"/>
      <c r="C45" s="93"/>
      <c r="D45" s="93"/>
      <c r="E45" s="157"/>
      <c r="F45" s="157"/>
      <c r="G45" s="157"/>
      <c r="H45" s="157"/>
      <c r="L45" s="6"/>
      <c r="N45" s="6"/>
      <c r="R45" s="6"/>
    </row>
    <row r="46" spans="1:57" s="4" customFormat="1" ht="36.950000000000003" customHeight="1" x14ac:dyDescent="0.25">
      <c r="A46" s="48" t="s">
        <v>68</v>
      </c>
      <c r="B46" s="48" t="s">
        <v>7</v>
      </c>
      <c r="C46" s="120" t="s">
        <v>25</v>
      </c>
      <c r="D46" s="120"/>
      <c r="E46" s="58"/>
      <c r="F46" s="158"/>
      <c r="G46" s="158"/>
      <c r="H46" s="158"/>
      <c r="L46" s="6"/>
      <c r="N46" s="6"/>
      <c r="R46" s="6"/>
    </row>
    <row r="47" spans="1:57" s="4" customFormat="1" ht="20.100000000000001" customHeight="1" x14ac:dyDescent="0.25">
      <c r="A47" s="29">
        <v>1</v>
      </c>
      <c r="B47" s="2"/>
      <c r="C47" s="155"/>
      <c r="D47" s="155"/>
      <c r="E47" s="59"/>
      <c r="F47" s="156"/>
      <c r="G47" s="156"/>
      <c r="H47" s="156"/>
      <c r="L47" s="6"/>
      <c r="N47" s="6"/>
      <c r="R47" s="6"/>
    </row>
    <row r="48" spans="1:57" s="4" customFormat="1" ht="20.100000000000001" customHeight="1" x14ac:dyDescent="0.25">
      <c r="A48" s="29">
        <v>2</v>
      </c>
      <c r="B48" s="2"/>
      <c r="C48" s="155"/>
      <c r="D48" s="155"/>
      <c r="E48" s="59"/>
      <c r="F48" s="156"/>
      <c r="G48" s="156"/>
      <c r="H48" s="156"/>
      <c r="L48" s="6"/>
      <c r="N48" s="6"/>
      <c r="R48" s="6"/>
    </row>
    <row r="49" spans="1:18" s="4" customFormat="1" ht="20.100000000000001" customHeight="1" x14ac:dyDescent="0.25">
      <c r="A49" s="29">
        <v>3</v>
      </c>
      <c r="B49" s="2"/>
      <c r="C49" s="155"/>
      <c r="D49" s="155"/>
      <c r="E49" s="59"/>
      <c r="F49" s="156"/>
      <c r="G49" s="156"/>
      <c r="H49" s="156"/>
      <c r="L49" s="6"/>
      <c r="N49" s="6"/>
      <c r="R49" s="6"/>
    </row>
    <row r="50" spans="1:18" s="4" customFormat="1" ht="20.100000000000001" customHeight="1" x14ac:dyDescent="0.25">
      <c r="A50" s="29">
        <v>4</v>
      </c>
      <c r="B50" s="2"/>
      <c r="C50" s="155"/>
      <c r="D50" s="155"/>
      <c r="E50" s="59"/>
      <c r="F50" s="156"/>
      <c r="G50" s="156"/>
      <c r="H50" s="156"/>
      <c r="L50" s="6"/>
      <c r="N50" s="6"/>
      <c r="R50" s="6"/>
    </row>
    <row r="51" spans="1:18" s="4" customFormat="1" ht="20.100000000000001" customHeight="1" x14ac:dyDescent="0.25">
      <c r="A51" s="29">
        <v>5</v>
      </c>
      <c r="B51" s="2"/>
      <c r="C51" s="155"/>
      <c r="D51" s="155"/>
      <c r="E51" s="59"/>
      <c r="F51" s="156"/>
      <c r="G51" s="156"/>
      <c r="H51" s="156"/>
      <c r="L51" s="6"/>
      <c r="N51" s="6"/>
      <c r="R51" s="6"/>
    </row>
    <row r="52" spans="1:18" s="4" customFormat="1" ht="20.100000000000001" customHeight="1" x14ac:dyDescent="0.25">
      <c r="A52" s="29">
        <v>6</v>
      </c>
      <c r="B52" s="2"/>
      <c r="C52" s="155"/>
      <c r="D52" s="155"/>
      <c r="E52" s="59"/>
      <c r="F52" s="156"/>
      <c r="G52" s="156"/>
      <c r="H52" s="156"/>
      <c r="L52" s="6"/>
      <c r="N52" s="6"/>
      <c r="R52" s="6"/>
    </row>
    <row r="53" spans="1:18" s="4" customFormat="1" ht="20.100000000000001" customHeight="1" x14ac:dyDescent="0.25">
      <c r="A53" s="29">
        <v>7</v>
      </c>
      <c r="B53" s="2"/>
      <c r="C53" s="155"/>
      <c r="D53" s="155"/>
      <c r="E53" s="59"/>
      <c r="F53" s="156"/>
      <c r="G53" s="156"/>
      <c r="H53" s="156"/>
      <c r="L53" s="6"/>
      <c r="N53" s="6"/>
      <c r="R53" s="6"/>
    </row>
    <row r="54" spans="1:18" s="4" customFormat="1" ht="20.100000000000001" customHeight="1" x14ac:dyDescent="0.25">
      <c r="A54" s="29">
        <v>8</v>
      </c>
      <c r="B54" s="2"/>
      <c r="C54" s="155"/>
      <c r="D54" s="155"/>
      <c r="E54" s="59"/>
      <c r="F54" s="156"/>
      <c r="G54" s="156"/>
      <c r="H54" s="156"/>
      <c r="L54" s="6"/>
      <c r="N54" s="6"/>
      <c r="R54" s="6"/>
    </row>
    <row r="55" spans="1:18" s="4" customFormat="1" ht="20.100000000000001" customHeight="1" x14ac:dyDescent="0.25">
      <c r="A55" s="29">
        <v>9</v>
      </c>
      <c r="B55" s="2"/>
      <c r="C55" s="155"/>
      <c r="D55" s="155"/>
      <c r="E55" s="59"/>
      <c r="F55" s="156"/>
      <c r="G55" s="156"/>
      <c r="H55" s="156"/>
      <c r="L55" s="6"/>
      <c r="N55" s="6"/>
      <c r="R55" s="6"/>
    </row>
    <row r="56" spans="1:18" s="4" customFormat="1" ht="20.100000000000001" customHeight="1" x14ac:dyDescent="0.25">
      <c r="A56" s="29">
        <v>10</v>
      </c>
      <c r="B56" s="2"/>
      <c r="C56" s="155"/>
      <c r="D56" s="155"/>
      <c r="E56" s="59"/>
      <c r="F56" s="156"/>
      <c r="G56" s="156"/>
      <c r="H56" s="156"/>
      <c r="L56" s="6"/>
      <c r="N56" s="6"/>
      <c r="R56" s="6"/>
    </row>
    <row r="57" spans="1:18" s="4" customFormat="1" ht="20.100000000000001" customHeight="1" x14ac:dyDescent="0.25">
      <c r="A57" s="29">
        <v>11</v>
      </c>
      <c r="B57" s="2"/>
      <c r="C57" s="155"/>
      <c r="D57" s="155"/>
      <c r="E57" s="59"/>
      <c r="F57" s="156"/>
      <c r="G57" s="156"/>
      <c r="H57" s="156"/>
      <c r="L57" s="6"/>
      <c r="N57" s="6"/>
      <c r="R57" s="6"/>
    </row>
    <row r="58" spans="1:18" s="4" customFormat="1" ht="20.100000000000001" customHeight="1" x14ac:dyDescent="0.25">
      <c r="A58" s="29">
        <v>12</v>
      </c>
      <c r="B58" s="2"/>
      <c r="C58" s="155"/>
      <c r="D58" s="155"/>
      <c r="E58" s="59"/>
      <c r="F58" s="156"/>
      <c r="G58" s="156"/>
      <c r="H58" s="156"/>
      <c r="L58" s="6"/>
      <c r="N58" s="6"/>
      <c r="R58" s="6"/>
    </row>
    <row r="59" spans="1:18" s="4" customFormat="1" ht="20.100000000000001" customHeight="1" x14ac:dyDescent="0.25">
      <c r="A59" s="29">
        <v>13</v>
      </c>
      <c r="B59" s="2"/>
      <c r="C59" s="155"/>
      <c r="D59" s="155"/>
      <c r="E59" s="59"/>
      <c r="F59" s="156"/>
      <c r="G59" s="156"/>
      <c r="H59" s="156"/>
      <c r="L59" s="6"/>
      <c r="N59" s="6"/>
      <c r="R59" s="6"/>
    </row>
    <row r="60" spans="1:18" s="4" customFormat="1" ht="20.100000000000001" customHeight="1" x14ac:dyDescent="0.25">
      <c r="A60" s="29">
        <v>14</v>
      </c>
      <c r="B60" s="2"/>
      <c r="C60" s="155"/>
      <c r="D60" s="155"/>
      <c r="E60" s="59"/>
      <c r="F60" s="156"/>
      <c r="G60" s="156"/>
      <c r="H60" s="156"/>
      <c r="L60" s="6"/>
      <c r="N60" s="6"/>
      <c r="R60" s="6"/>
    </row>
    <row r="61" spans="1:18" s="4" customFormat="1" ht="20.100000000000001" customHeight="1" x14ac:dyDescent="0.25">
      <c r="A61" s="29">
        <v>15</v>
      </c>
      <c r="B61" s="2"/>
      <c r="C61" s="155"/>
      <c r="D61" s="155"/>
      <c r="E61" s="59"/>
      <c r="F61" s="156"/>
      <c r="G61" s="156"/>
      <c r="H61" s="156"/>
      <c r="L61" s="6"/>
      <c r="N61" s="6"/>
      <c r="R61" s="6"/>
    </row>
    <row r="62" spans="1:18" s="4" customFormat="1" ht="20.100000000000001" customHeight="1" x14ac:dyDescent="0.25">
      <c r="A62" s="29">
        <v>16</v>
      </c>
      <c r="B62" s="2"/>
      <c r="C62" s="155"/>
      <c r="D62" s="155"/>
      <c r="E62" s="59"/>
      <c r="F62" s="156"/>
      <c r="G62" s="156"/>
      <c r="H62" s="156"/>
      <c r="L62" s="6"/>
      <c r="N62" s="6"/>
      <c r="R62" s="6"/>
    </row>
    <row r="63" spans="1:18" s="4" customFormat="1" ht="20.100000000000001" customHeight="1" x14ac:dyDescent="0.25">
      <c r="A63" s="29">
        <v>17</v>
      </c>
      <c r="B63" s="2"/>
      <c r="C63" s="155"/>
      <c r="D63" s="155"/>
      <c r="E63" s="59"/>
      <c r="F63" s="156"/>
      <c r="G63" s="156"/>
      <c r="H63" s="156"/>
      <c r="L63" s="6"/>
      <c r="N63" s="6"/>
      <c r="R63" s="6"/>
    </row>
    <row r="64" spans="1:18" s="4" customFormat="1" ht="20.100000000000001" customHeight="1" x14ac:dyDescent="0.25">
      <c r="A64" s="29">
        <v>18</v>
      </c>
      <c r="B64" s="2"/>
      <c r="C64" s="155"/>
      <c r="D64" s="155"/>
      <c r="E64" s="59"/>
      <c r="F64" s="156"/>
      <c r="G64" s="156"/>
      <c r="H64" s="156"/>
      <c r="L64" s="6"/>
      <c r="N64" s="6"/>
      <c r="R64" s="6"/>
    </row>
    <row r="65" spans="1:18" s="4" customFormat="1" ht="20.100000000000001" customHeight="1" x14ac:dyDescent="0.25">
      <c r="A65" s="29">
        <v>19</v>
      </c>
      <c r="B65" s="2"/>
      <c r="C65" s="155"/>
      <c r="D65" s="155"/>
      <c r="E65" s="59"/>
      <c r="F65" s="156"/>
      <c r="G65" s="156"/>
      <c r="H65" s="156"/>
      <c r="L65" s="6"/>
      <c r="N65" s="6"/>
      <c r="R65" s="6"/>
    </row>
    <row r="66" spans="1:18" s="4" customFormat="1" ht="20.100000000000001" customHeight="1" x14ac:dyDescent="0.25">
      <c r="A66" s="29">
        <v>20</v>
      </c>
      <c r="B66" s="2"/>
      <c r="C66" s="155"/>
      <c r="D66" s="155"/>
      <c r="E66" s="59"/>
      <c r="F66" s="160"/>
      <c r="G66" s="160"/>
      <c r="H66" s="160"/>
      <c r="L66" s="6"/>
      <c r="N66" s="6"/>
      <c r="R66" s="6"/>
    </row>
    <row r="67" spans="1:18" s="4" customFormat="1" ht="3.95" customHeight="1" x14ac:dyDescent="0.25">
      <c r="A67" s="161"/>
      <c r="B67" s="162"/>
      <c r="C67" s="162"/>
      <c r="D67" s="163"/>
      <c r="E67" s="60"/>
      <c r="F67" s="60"/>
      <c r="G67" s="60"/>
      <c r="H67" s="61"/>
      <c r="L67" s="6"/>
      <c r="N67" s="6"/>
      <c r="R67" s="6"/>
    </row>
    <row r="68" spans="1:18" s="4" customFormat="1" ht="20.100000000000001" customHeight="1" x14ac:dyDescent="0.25">
      <c r="A68" s="52" t="s">
        <v>28</v>
      </c>
      <c r="B68" s="53">
        <f>SUM(B47:B66)</f>
        <v>0</v>
      </c>
      <c r="C68" s="159"/>
      <c r="D68" s="159"/>
      <c r="E68" s="62"/>
      <c r="L68" s="6"/>
      <c r="N68" s="6"/>
      <c r="R68" s="6"/>
    </row>
    <row r="69" spans="1:18" s="4" customFormat="1" ht="20.100000000000001" customHeight="1" x14ac:dyDescent="0.25">
      <c r="A69" s="44"/>
      <c r="B69" s="44"/>
      <c r="C69" s="44"/>
      <c r="D69" s="44"/>
      <c r="E69" s="44"/>
      <c r="F69" s="44"/>
      <c r="G69" s="44"/>
      <c r="H69" s="44"/>
      <c r="L69" s="6"/>
      <c r="N69" s="6"/>
      <c r="R69" s="6"/>
    </row>
    <row r="70" spans="1:18" s="4" customFormat="1" ht="15" x14ac:dyDescent="0.25">
      <c r="A70" s="54"/>
      <c r="L70" s="6"/>
      <c r="N70" s="6"/>
      <c r="R70" s="6"/>
    </row>
    <row r="71" spans="1:18" s="4" customFormat="1" ht="15.75" x14ac:dyDescent="0.25">
      <c r="A71" s="23"/>
      <c r="H71" s="50"/>
      <c r="L71" s="6"/>
      <c r="N71" s="6"/>
      <c r="R71" s="6"/>
    </row>
    <row r="72" spans="1:18" s="4" customFormat="1" ht="15.75" x14ac:dyDescent="0.25">
      <c r="A72" s="55"/>
      <c r="H72" s="51"/>
      <c r="L72" s="6"/>
      <c r="N72" s="6"/>
      <c r="R72" s="6"/>
    </row>
    <row r="73" spans="1:18" s="4" customFormat="1" ht="15" x14ac:dyDescent="0.25">
      <c r="L73" s="6"/>
      <c r="N73" s="6"/>
      <c r="R73" s="6"/>
    </row>
    <row r="74" spans="1:18" s="4" customFormat="1" ht="15" x14ac:dyDescent="0.25">
      <c r="L74" s="6"/>
      <c r="N74" s="6"/>
      <c r="R74" s="6"/>
    </row>
    <row r="75" spans="1:18" s="4" customFormat="1" ht="15" x14ac:dyDescent="0.25">
      <c r="L75" s="6"/>
      <c r="N75" s="6"/>
      <c r="R75" s="6"/>
    </row>
    <row r="76" spans="1:18" s="4" customFormat="1" ht="15" x14ac:dyDescent="0.25">
      <c r="L76" s="6"/>
      <c r="N76" s="6"/>
      <c r="R76" s="6"/>
    </row>
    <row r="77" spans="1:18" s="4" customFormat="1" ht="15" x14ac:dyDescent="0.25">
      <c r="L77" s="6"/>
      <c r="N77" s="6"/>
      <c r="R77" s="6"/>
    </row>
    <row r="78" spans="1:18" s="4" customFormat="1" ht="15" x14ac:dyDescent="0.25">
      <c r="L78" s="6"/>
      <c r="N78" s="6"/>
      <c r="R78" s="6"/>
    </row>
    <row r="79" spans="1:18" s="4" customFormat="1" ht="15" x14ac:dyDescent="0.25">
      <c r="L79" s="6"/>
      <c r="N79" s="6"/>
      <c r="R79" s="6"/>
    </row>
    <row r="80" spans="1:18" s="4" customFormat="1" ht="15" x14ac:dyDescent="0.25">
      <c r="L80" s="6"/>
      <c r="N80" s="6"/>
      <c r="R80" s="6"/>
    </row>
    <row r="81" spans="12:18" s="4" customFormat="1" ht="15" x14ac:dyDescent="0.25">
      <c r="L81" s="6"/>
      <c r="N81" s="6"/>
      <c r="R81" s="6"/>
    </row>
    <row r="82" spans="12:18" s="4" customFormat="1" ht="15" x14ac:dyDescent="0.25">
      <c r="L82" s="6"/>
      <c r="N82" s="6"/>
      <c r="R82" s="6"/>
    </row>
    <row r="83" spans="12:18" s="4" customFormat="1" ht="15" x14ac:dyDescent="0.25">
      <c r="L83" s="6"/>
      <c r="N83" s="6"/>
      <c r="R83" s="6"/>
    </row>
    <row r="84" spans="12:18" s="4" customFormat="1" ht="15" x14ac:dyDescent="0.25">
      <c r="L84" s="6"/>
      <c r="N84" s="6"/>
      <c r="R84" s="6"/>
    </row>
    <row r="85" spans="12:18" s="4" customFormat="1" ht="15" x14ac:dyDescent="0.25">
      <c r="L85" s="6"/>
      <c r="N85" s="6"/>
      <c r="R85" s="6"/>
    </row>
    <row r="86" spans="12:18" s="4" customFormat="1" ht="15" x14ac:dyDescent="0.25">
      <c r="L86" s="6"/>
      <c r="N86" s="6"/>
      <c r="R86" s="6"/>
    </row>
    <row r="87" spans="12:18" s="4" customFormat="1" ht="15" x14ac:dyDescent="0.25">
      <c r="L87" s="6"/>
      <c r="N87" s="6"/>
      <c r="R87" s="6"/>
    </row>
    <row r="88" spans="12:18" s="4" customFormat="1" ht="15" x14ac:dyDescent="0.25">
      <c r="L88" s="6"/>
      <c r="N88" s="6"/>
      <c r="R88" s="6"/>
    </row>
    <row r="89" spans="12:18" s="4" customFormat="1" ht="15" x14ac:dyDescent="0.25">
      <c r="L89" s="6"/>
      <c r="N89" s="6"/>
      <c r="R89" s="6"/>
    </row>
    <row r="90" spans="12:18" s="4" customFormat="1" ht="15" x14ac:dyDescent="0.25">
      <c r="L90" s="6"/>
      <c r="N90" s="6"/>
      <c r="R90" s="6"/>
    </row>
    <row r="91" spans="12:18" s="4" customFormat="1" ht="15" x14ac:dyDescent="0.25">
      <c r="L91" s="6"/>
      <c r="N91" s="6"/>
      <c r="R91" s="6"/>
    </row>
    <row r="92" spans="12:18" s="4" customFormat="1" ht="15" x14ac:dyDescent="0.25">
      <c r="L92" s="6"/>
      <c r="N92" s="6"/>
      <c r="R92" s="6"/>
    </row>
    <row r="93" spans="12:18" s="4" customFormat="1" ht="15" x14ac:dyDescent="0.25">
      <c r="L93" s="6"/>
      <c r="N93" s="6"/>
      <c r="R93" s="6"/>
    </row>
    <row r="94" spans="12:18" s="4" customFormat="1" ht="15" x14ac:dyDescent="0.25">
      <c r="L94" s="6"/>
      <c r="N94" s="6"/>
      <c r="R94" s="6"/>
    </row>
    <row r="95" spans="12:18" s="4" customFormat="1" ht="15" x14ac:dyDescent="0.25">
      <c r="L95" s="6"/>
      <c r="N95" s="6"/>
      <c r="R95" s="6"/>
    </row>
    <row r="96" spans="12:18" s="4" customFormat="1" ht="15" x14ac:dyDescent="0.25">
      <c r="L96" s="6"/>
      <c r="N96" s="6"/>
      <c r="R96" s="6"/>
    </row>
    <row r="97" spans="12:18" s="4" customFormat="1" ht="15" x14ac:dyDescent="0.25">
      <c r="L97" s="6"/>
      <c r="N97" s="6"/>
      <c r="R97" s="6"/>
    </row>
    <row r="98" spans="12:18" s="4" customFormat="1" ht="15" x14ac:dyDescent="0.25">
      <c r="L98" s="6"/>
      <c r="N98" s="6"/>
      <c r="R98" s="6"/>
    </row>
    <row r="99" spans="12:18" s="4" customFormat="1" ht="15" x14ac:dyDescent="0.25">
      <c r="L99" s="6"/>
      <c r="N99" s="6"/>
      <c r="R99" s="6"/>
    </row>
    <row r="100" spans="12:18" s="4" customFormat="1" ht="15" x14ac:dyDescent="0.25">
      <c r="L100" s="6"/>
      <c r="N100" s="6"/>
      <c r="R100" s="6"/>
    </row>
    <row r="101" spans="12:18" s="4" customFormat="1" ht="15" x14ac:dyDescent="0.25">
      <c r="L101" s="6"/>
      <c r="N101" s="6"/>
      <c r="R101" s="6"/>
    </row>
    <row r="102" spans="12:18" s="4" customFormat="1" ht="15" x14ac:dyDescent="0.25">
      <c r="L102" s="6"/>
      <c r="N102" s="6"/>
      <c r="R102" s="6"/>
    </row>
    <row r="103" spans="12:18" s="4" customFormat="1" ht="15" x14ac:dyDescent="0.25">
      <c r="L103" s="6"/>
      <c r="N103" s="6"/>
      <c r="R103" s="6"/>
    </row>
    <row r="104" spans="12:18" s="4" customFormat="1" ht="15" x14ac:dyDescent="0.25">
      <c r="L104" s="6"/>
      <c r="N104" s="6"/>
      <c r="R104" s="6"/>
    </row>
    <row r="105" spans="12:18" s="4" customFormat="1" ht="15" x14ac:dyDescent="0.25"/>
    <row r="106" spans="12:18" s="4" customFormat="1" ht="15" x14ac:dyDescent="0.25"/>
    <row r="107" spans="12:18" s="4" customFormat="1" ht="15" x14ac:dyDescent="0.25"/>
  </sheetData>
  <sheetProtection algorithmName="SHA-512" hashValue="wbaWxGVziBCPTapPapaBv9swqyzaXDvj/ylHvrbjSPu3GMlpX6/zIXTBpiOFUD/+2+uO0/6lPIE/2GaGx15rTw==" saltValue="RYfqkdWj+5ojvthOkyDsFA==" spinCount="100000" sheet="1" formatColumns="0" formatRows="0" selectLockedCells="1" autoFilter="0"/>
  <mergeCells count="101">
    <mergeCell ref="C65:D65"/>
    <mergeCell ref="F65:H65"/>
    <mergeCell ref="C66:D66"/>
    <mergeCell ref="F66:H66"/>
    <mergeCell ref="A67:D67"/>
    <mergeCell ref="C68:D68"/>
    <mergeCell ref="C62:D62"/>
    <mergeCell ref="F62:H62"/>
    <mergeCell ref="C63:D63"/>
    <mergeCell ref="F63:H63"/>
    <mergeCell ref="C64:D64"/>
    <mergeCell ref="F64:H64"/>
    <mergeCell ref="C59:D59"/>
    <mergeCell ref="F59:H59"/>
    <mergeCell ref="C60:D60"/>
    <mergeCell ref="F60:H60"/>
    <mergeCell ref="C61:D61"/>
    <mergeCell ref="F61:H61"/>
    <mergeCell ref="C56:D56"/>
    <mergeCell ref="F56:H56"/>
    <mergeCell ref="C57:D57"/>
    <mergeCell ref="F57:H57"/>
    <mergeCell ref="C58:D58"/>
    <mergeCell ref="F58:H58"/>
    <mergeCell ref="C53:D53"/>
    <mergeCell ref="F53:H53"/>
    <mergeCell ref="C54:D54"/>
    <mergeCell ref="F54:H54"/>
    <mergeCell ref="C55:D55"/>
    <mergeCell ref="F55:H55"/>
    <mergeCell ref="C50:D50"/>
    <mergeCell ref="F50:H50"/>
    <mergeCell ref="C51:D51"/>
    <mergeCell ref="F51:H51"/>
    <mergeCell ref="C52:D52"/>
    <mergeCell ref="F52:H52"/>
    <mergeCell ref="C47:D47"/>
    <mergeCell ref="F47:H47"/>
    <mergeCell ref="C48:D48"/>
    <mergeCell ref="F48:H48"/>
    <mergeCell ref="C49:D49"/>
    <mergeCell ref="F49:H49"/>
    <mergeCell ref="B41:C41"/>
    <mergeCell ref="A43:C43"/>
    <mergeCell ref="A45:D45"/>
    <mergeCell ref="E45:H45"/>
    <mergeCell ref="C46:D46"/>
    <mergeCell ref="F46:H46"/>
    <mergeCell ref="B35:C35"/>
    <mergeCell ref="B36:C36"/>
    <mergeCell ref="B37:C37"/>
    <mergeCell ref="B38:C38"/>
    <mergeCell ref="B39:C39"/>
    <mergeCell ref="B40:C40"/>
    <mergeCell ref="B29:C29"/>
    <mergeCell ref="B30:C30"/>
    <mergeCell ref="B31:C31"/>
    <mergeCell ref="B32:C32"/>
    <mergeCell ref="B33:C33"/>
    <mergeCell ref="B34:C34"/>
    <mergeCell ref="B23:C23"/>
    <mergeCell ref="B24:C24"/>
    <mergeCell ref="B25:C25"/>
    <mergeCell ref="B26:C26"/>
    <mergeCell ref="A27:H27"/>
    <mergeCell ref="B28:C28"/>
    <mergeCell ref="B17:C17"/>
    <mergeCell ref="B18:C18"/>
    <mergeCell ref="B19:C19"/>
    <mergeCell ref="B20:C20"/>
    <mergeCell ref="B21:C21"/>
    <mergeCell ref="B22:C22"/>
    <mergeCell ref="B15:C15"/>
    <mergeCell ref="B16:C16"/>
    <mergeCell ref="C9:D9"/>
    <mergeCell ref="A10:B10"/>
    <mergeCell ref="C10:D10"/>
    <mergeCell ref="F10:H10"/>
    <mergeCell ref="A11:B11"/>
    <mergeCell ref="C11:D11"/>
    <mergeCell ref="F11:H11"/>
    <mergeCell ref="A8:B8"/>
    <mergeCell ref="C8:D8"/>
    <mergeCell ref="E8:E9"/>
    <mergeCell ref="F8:H9"/>
    <mergeCell ref="A9:B9"/>
    <mergeCell ref="A12:H12"/>
    <mergeCell ref="AF12:AG12"/>
    <mergeCell ref="B13:C13"/>
    <mergeCell ref="B14:C14"/>
    <mergeCell ref="F1:H1"/>
    <mergeCell ref="F2:H2"/>
    <mergeCell ref="F3:H3"/>
    <mergeCell ref="F4:H4"/>
    <mergeCell ref="C5:F5"/>
    <mergeCell ref="G5:H5"/>
    <mergeCell ref="A6:D6"/>
    <mergeCell ref="E6:H6"/>
    <mergeCell ref="A7:B7"/>
    <mergeCell ref="C7:D7"/>
    <mergeCell ref="E7:H7"/>
  </mergeCells>
  <conditionalFormatting sqref="A10:A11 B47:C47 B48:B66">
    <cfRule type="cellIs" priority="22" stopIfTrue="1" operator="notEqual">
      <formula>0</formula>
    </cfRule>
  </conditionalFormatting>
  <conditionalFormatting sqref="A10:A11 B47:C47 B48:B66">
    <cfRule type="cellIs" dxfId="38" priority="21" stopIfTrue="1" operator="equal">
      <formula>0</formula>
    </cfRule>
  </conditionalFormatting>
  <conditionalFormatting sqref="A10:A11">
    <cfRule type="cellIs" dxfId="37" priority="20" operator="equal">
      <formula>#REF!</formula>
    </cfRule>
  </conditionalFormatting>
  <conditionalFormatting sqref="G5">
    <cfRule type="cellIs" dxfId="36" priority="19" stopIfTrue="1" operator="equal">
      <formula>0</formula>
    </cfRule>
  </conditionalFormatting>
  <conditionalFormatting sqref="C7">
    <cfRule type="cellIs" dxfId="35" priority="16" stopIfTrue="1" operator="equal">
      <formula>0</formula>
    </cfRule>
  </conditionalFormatting>
  <conditionalFormatting sqref="C8:C9">
    <cfRule type="cellIs" dxfId="34" priority="15" stopIfTrue="1" operator="equal">
      <formula>0</formula>
    </cfRule>
  </conditionalFormatting>
  <conditionalFormatting sqref="C48:C66">
    <cfRule type="cellIs" priority="18" stopIfTrue="1" operator="notEqual">
      <formula>0</formula>
    </cfRule>
  </conditionalFormatting>
  <conditionalFormatting sqref="C48:C66">
    <cfRule type="cellIs" dxfId="33" priority="17" stopIfTrue="1" operator="equal">
      <formula>0</formula>
    </cfRule>
  </conditionalFormatting>
  <conditionalFormatting sqref="D14">
    <cfRule type="cellIs" priority="14" stopIfTrue="1" operator="notEqual">
      <formula>0</formula>
    </cfRule>
  </conditionalFormatting>
  <conditionalFormatting sqref="D14">
    <cfRule type="cellIs" dxfId="32" priority="13" stopIfTrue="1" operator="equal">
      <formula>0</formula>
    </cfRule>
  </conditionalFormatting>
  <conditionalFormatting sqref="D15:F25">
    <cfRule type="cellIs" priority="12" stopIfTrue="1" operator="notEqual">
      <formula>0</formula>
    </cfRule>
  </conditionalFormatting>
  <conditionalFormatting sqref="D15:F25">
    <cfRule type="cellIs" dxfId="31" priority="11" stopIfTrue="1" operator="equal">
      <formula>0</formula>
    </cfRule>
  </conditionalFormatting>
  <conditionalFormatting sqref="E14:F14">
    <cfRule type="cellIs" priority="10" stopIfTrue="1" operator="notEqual">
      <formula>0</formula>
    </cfRule>
  </conditionalFormatting>
  <conditionalFormatting sqref="E14:F14">
    <cfRule type="cellIs" dxfId="30" priority="9" stopIfTrue="1" operator="equal">
      <formula>0</formula>
    </cfRule>
  </conditionalFormatting>
  <conditionalFormatting sqref="D29">
    <cfRule type="cellIs" priority="8" stopIfTrue="1" operator="notEqual">
      <formula>0</formula>
    </cfRule>
  </conditionalFormatting>
  <conditionalFormatting sqref="D29">
    <cfRule type="cellIs" dxfId="29" priority="7" stopIfTrue="1" operator="equal">
      <formula>0</formula>
    </cfRule>
  </conditionalFormatting>
  <conditionalFormatting sqref="D30:F40">
    <cfRule type="cellIs" priority="6" stopIfTrue="1" operator="notEqual">
      <formula>0</formula>
    </cfRule>
  </conditionalFormatting>
  <conditionalFormatting sqref="D30:F40">
    <cfRule type="cellIs" dxfId="28" priority="5" stopIfTrue="1" operator="equal">
      <formula>""</formula>
    </cfRule>
  </conditionalFormatting>
  <conditionalFormatting sqref="E29:F29">
    <cfRule type="cellIs" priority="4" stopIfTrue="1" operator="notEqual">
      <formula>0</formula>
    </cfRule>
  </conditionalFormatting>
  <conditionalFormatting sqref="E29:F29">
    <cfRule type="cellIs" dxfId="27" priority="3" stopIfTrue="1" operator="equal">
      <formula>0</formula>
    </cfRule>
  </conditionalFormatting>
  <conditionalFormatting sqref="F4">
    <cfRule type="cellIs" dxfId="26" priority="1" stopIfTrue="1" operator="equal">
      <formula>0</formula>
    </cfRule>
  </conditionalFormatting>
  <hyperlinks>
    <hyperlink ref="AF4" location="Instructions!A8" display="Instructions" xr:uid="{413F0AC4-7067-47FC-8052-8B3D33E7F2F7}"/>
  </hyperlinks>
  <printOptions horizontalCentered="1"/>
  <pageMargins left="0.25" right="0.25" top="0.75" bottom="0.75" header="0.3" footer="0.3"/>
  <pageSetup scale="18"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83035-3431-4E62-8C08-8B531154FF6B}">
  <sheetPr>
    <tabColor theme="8" tint="0.59999389629810485"/>
    <pageSetUpPr fitToPage="1"/>
  </sheetPr>
  <dimension ref="A1:BE107"/>
  <sheetViews>
    <sheetView showGridLines="0" zoomScale="75" zoomScaleNormal="75" zoomScaleSheetLayoutView="70" workbookViewId="0">
      <selection activeCell="F4" sqref="F4:H4"/>
    </sheetView>
  </sheetViews>
  <sheetFormatPr defaultColWidth="9.140625" defaultRowHeight="14.25" x14ac:dyDescent="0.25"/>
  <cols>
    <col min="1" max="1" width="14.7109375" style="14" customWidth="1"/>
    <col min="2" max="2" width="19.7109375" style="14" customWidth="1"/>
    <col min="3" max="3" width="29.7109375" style="14" customWidth="1"/>
    <col min="4" max="4" width="23.7109375" style="14" customWidth="1"/>
    <col min="5" max="5" width="25.5703125" style="14" customWidth="1"/>
    <col min="6" max="6" width="23.85546875" style="14" customWidth="1"/>
    <col min="7" max="7" width="23.7109375" style="14" customWidth="1"/>
    <col min="8" max="8" width="18.85546875" style="14" customWidth="1"/>
    <col min="9" max="9" width="9.140625" style="14" customWidth="1"/>
    <col min="10" max="10" width="17.7109375" style="14" customWidth="1"/>
    <col min="11" max="11" width="33.28515625" style="14" customWidth="1"/>
    <col min="12" max="12" width="15.85546875" style="14" customWidth="1"/>
    <col min="13" max="13" width="15.7109375" style="14" customWidth="1"/>
    <col min="14" max="14" width="15.85546875" style="14" customWidth="1"/>
    <col min="15" max="15" width="10.7109375" style="14" customWidth="1"/>
    <col min="16" max="16" width="15.85546875" style="14" customWidth="1"/>
    <col min="17" max="17" width="30.28515625" style="14" customWidth="1"/>
    <col min="18" max="18" width="13.5703125" style="14" customWidth="1"/>
    <col min="19" max="19" width="10.7109375" style="14" customWidth="1"/>
    <col min="20" max="20" width="10.5703125" style="14" customWidth="1"/>
    <col min="21" max="22" width="10.7109375" style="14" customWidth="1"/>
    <col min="23" max="23" width="19.28515625" style="14" customWidth="1"/>
    <col min="24" max="24" width="10.7109375" style="14" customWidth="1"/>
    <col min="25" max="31" width="9.140625" style="14" customWidth="1"/>
    <col min="32" max="32" width="20.42578125" style="14" bestFit="1" customWidth="1"/>
    <col min="33" max="33" width="21.28515625" style="14" customWidth="1"/>
    <col min="34" max="16384" width="9.140625" style="14"/>
  </cols>
  <sheetData>
    <row r="1" spans="1:57" ht="27" customHeight="1" x14ac:dyDescent="0.25">
      <c r="E1" s="5" t="s">
        <v>9</v>
      </c>
      <c r="F1" s="164" t="str">
        <f>IF(('Contract Roll-up'!F1)="","",'Contract Roll-up'!F1)</f>
        <v/>
      </c>
      <c r="G1" s="165"/>
      <c r="H1" s="166"/>
    </row>
    <row r="2" spans="1:57" ht="27" customHeight="1" x14ac:dyDescent="0.25">
      <c r="E2" s="5" t="s">
        <v>10</v>
      </c>
      <c r="F2" s="164" t="str">
        <f>IF(('Contract Roll-up'!F2)="","",'Contract Roll-up'!F2)</f>
        <v/>
      </c>
      <c r="G2" s="165"/>
      <c r="H2" s="166"/>
    </row>
    <row r="3" spans="1:57" ht="27" customHeight="1" x14ac:dyDescent="0.25">
      <c r="E3" s="5" t="s">
        <v>11</v>
      </c>
      <c r="F3" s="164" t="str">
        <f>IF(('Contract Roll-up'!F3)="","",'Contract Roll-up'!F3)</f>
        <v/>
      </c>
      <c r="G3" s="165"/>
      <c r="H3" s="166"/>
      <c r="J3" s="9"/>
      <c r="K3" s="10" t="s">
        <v>41</v>
      </c>
    </row>
    <row r="4" spans="1:57" s="4" customFormat="1" ht="27" customHeight="1" x14ac:dyDescent="0.25">
      <c r="C4" s="11" t="s">
        <v>8</v>
      </c>
      <c r="D4" s="72" t="str">
        <f>IF(('Contract Roll-up'!D4)="","",'Contract Roll-up'!D4)</f>
        <v/>
      </c>
      <c r="E4" s="5" t="s">
        <v>52</v>
      </c>
      <c r="F4" s="102"/>
      <c r="G4" s="103"/>
      <c r="H4" s="104"/>
      <c r="L4" s="6"/>
      <c r="N4" s="6"/>
      <c r="R4" s="6"/>
      <c r="AA4" s="4">
        <v>4</v>
      </c>
      <c r="AF4" s="12" t="s">
        <v>0</v>
      </c>
      <c r="AG4" s="8" t="s">
        <v>1</v>
      </c>
    </row>
    <row r="5" spans="1:57" s="4" customFormat="1" ht="27" customHeight="1" x14ac:dyDescent="0.25">
      <c r="A5" s="13"/>
      <c r="C5" s="135" t="s">
        <v>29</v>
      </c>
      <c r="D5" s="136"/>
      <c r="E5" s="136"/>
      <c r="F5" s="136"/>
      <c r="G5" s="150"/>
      <c r="H5" s="150"/>
      <c r="L5" s="6"/>
      <c r="N5" s="6"/>
      <c r="R5" s="6"/>
      <c r="AA5" s="4">
        <v>5</v>
      </c>
    </row>
    <row r="6" spans="1:57" ht="21.95" customHeight="1" x14ac:dyDescent="0.25">
      <c r="A6" s="132" t="s">
        <v>30</v>
      </c>
      <c r="B6" s="133"/>
      <c r="C6" s="133"/>
      <c r="D6" s="134"/>
      <c r="E6" s="129" t="str">
        <f>IF('Contract Roll-up'!D3="HUB","Work Authorization HUB Status","Work Authorization DBE Status")</f>
        <v>Work Authorization DBE Status</v>
      </c>
      <c r="F6" s="130"/>
      <c r="G6" s="130"/>
      <c r="H6" s="131"/>
      <c r="J6" s="4"/>
      <c r="K6" s="15"/>
      <c r="L6" s="15"/>
      <c r="M6" s="15"/>
      <c r="N6" s="15"/>
      <c r="O6" s="15"/>
      <c r="P6" s="15"/>
      <c r="Q6" s="15"/>
      <c r="R6" s="15"/>
      <c r="S6" s="15"/>
      <c r="T6" s="15"/>
      <c r="U6" s="15"/>
      <c r="V6" s="15"/>
    </row>
    <row r="7" spans="1:57" s="4" customFormat="1" ht="19.5" customHeight="1" x14ac:dyDescent="0.25">
      <c r="A7" s="114" t="s">
        <v>31</v>
      </c>
      <c r="B7" s="115"/>
      <c r="C7" s="151">
        <v>19</v>
      </c>
      <c r="D7" s="152"/>
      <c r="E7" s="126" t="s">
        <v>35</v>
      </c>
      <c r="F7" s="127"/>
      <c r="G7" s="127"/>
      <c r="H7" s="128"/>
      <c r="L7" s="6"/>
      <c r="N7" s="6"/>
      <c r="R7" s="6"/>
      <c r="AA7" s="4" t="s">
        <v>2</v>
      </c>
    </row>
    <row r="8" spans="1:57" s="4" customFormat="1" ht="20.25" customHeight="1" x14ac:dyDescent="0.25">
      <c r="A8" s="110" t="s">
        <v>32</v>
      </c>
      <c r="B8" s="111"/>
      <c r="C8" s="99"/>
      <c r="D8" s="101"/>
      <c r="E8" s="167" t="str">
        <f>IF('Contract Roll-up'!D3="HUB","Total HUB Amount 
       Committed","Total DBE Amount 
       Committed")</f>
        <v>Total DBE Amount 
       Committed</v>
      </c>
      <c r="F8" s="169" t="str">
        <f>IF(D26=0,"",D26)</f>
        <v/>
      </c>
      <c r="G8" s="170"/>
      <c r="H8" s="171"/>
      <c r="L8" s="6"/>
      <c r="N8" s="6"/>
      <c r="R8" s="6"/>
      <c r="AA8" s="4" t="s">
        <v>3</v>
      </c>
    </row>
    <row r="9" spans="1:57" s="4" customFormat="1" ht="20.100000000000001" customHeight="1" x14ac:dyDescent="0.25">
      <c r="A9" s="110" t="s">
        <v>33</v>
      </c>
      <c r="B9" s="111"/>
      <c r="C9" s="116"/>
      <c r="D9" s="117"/>
      <c r="E9" s="168"/>
      <c r="F9" s="172"/>
      <c r="G9" s="173"/>
      <c r="H9" s="174"/>
      <c r="L9" s="6"/>
      <c r="N9" s="6"/>
      <c r="R9" s="6"/>
      <c r="AA9" s="4" t="s">
        <v>4</v>
      </c>
    </row>
    <row r="10" spans="1:57" s="4" customFormat="1" ht="30" customHeight="1" x14ac:dyDescent="0.25">
      <c r="A10" s="125" t="s">
        <v>34</v>
      </c>
      <c r="B10" s="125"/>
      <c r="C10" s="97">
        <f>B68</f>
        <v>0</v>
      </c>
      <c r="D10" s="98"/>
      <c r="E10" s="16" t="str">
        <f>IF('Contract Roll-up'!D3="HUB","HUB % Committed 
        to Date","DBE % Committed 
        to Date")</f>
        <v>DBE % Committed 
        to Date</v>
      </c>
      <c r="F10" s="149" t="str">
        <f>IF(C9="","",D26/C11)</f>
        <v/>
      </c>
      <c r="G10" s="149"/>
      <c r="H10" s="149"/>
      <c r="L10" s="6"/>
      <c r="N10" s="6"/>
      <c r="R10" s="6"/>
      <c r="AA10" s="4" t="s">
        <v>5</v>
      </c>
    </row>
    <row r="11" spans="1:57" s="4" customFormat="1" ht="19.5" customHeight="1" x14ac:dyDescent="0.2">
      <c r="A11" s="96" t="s">
        <v>51</v>
      </c>
      <c r="B11" s="96"/>
      <c r="C11" s="97">
        <f>C9+C10</f>
        <v>0</v>
      </c>
      <c r="D11" s="98"/>
      <c r="E11" s="16" t="str">
        <f>IF('Contract Roll-up'!D3="HUB","HUB % Paid to Date","DBE % Paid to Date")</f>
        <v>DBE % Paid to Date</v>
      </c>
      <c r="F11" s="149" t="str">
        <f>IF(C9="","",G26/C11)</f>
        <v/>
      </c>
      <c r="G11" s="149"/>
      <c r="H11" s="149"/>
      <c r="I11" s="17"/>
      <c r="J11" s="18"/>
      <c r="K11" s="18"/>
      <c r="L11" s="19"/>
      <c r="M11" s="18"/>
      <c r="N11" s="19"/>
      <c r="O11" s="18"/>
      <c r="P11" s="18"/>
      <c r="Q11" s="18"/>
      <c r="R11" s="19"/>
      <c r="S11" s="18"/>
      <c r="T11" s="18"/>
      <c r="U11" s="18"/>
      <c r="V11" s="18"/>
      <c r="W11" s="18"/>
      <c r="X11" s="18"/>
      <c r="Y11" s="18"/>
      <c r="Z11" s="18"/>
      <c r="AA11" s="18"/>
      <c r="AB11" s="18"/>
      <c r="AC11" s="18"/>
      <c r="AD11" s="18"/>
      <c r="AE11" s="18"/>
      <c r="AF11" s="18"/>
      <c r="AG11" s="18"/>
      <c r="AH11" s="18"/>
      <c r="AI11" s="18"/>
      <c r="AJ11" s="18"/>
      <c r="AK11" s="18"/>
    </row>
    <row r="12" spans="1:57" s="20" customFormat="1" ht="21.95" customHeight="1" thickBot="1" x14ac:dyDescent="0.3">
      <c r="A12" s="132" t="s">
        <v>36</v>
      </c>
      <c r="B12" s="133"/>
      <c r="C12" s="133"/>
      <c r="D12" s="133"/>
      <c r="E12" s="133"/>
      <c r="F12" s="133"/>
      <c r="G12" s="133"/>
      <c r="H12" s="134"/>
      <c r="L12" s="21"/>
      <c r="N12" s="21"/>
      <c r="R12" s="21"/>
      <c r="AF12" s="153"/>
      <c r="AG12" s="154"/>
    </row>
    <row r="13" spans="1:57" s="4" customFormat="1" ht="63" customHeight="1" thickBot="1" x14ac:dyDescent="0.3">
      <c r="A13" s="22" t="s">
        <v>6</v>
      </c>
      <c r="B13" s="137" t="str">
        <f>'Contract Roll-up'!B13</f>
        <v>Subproviders Name: DBE only 
(Enter Alphabetically)</v>
      </c>
      <c r="C13" s="138"/>
      <c r="D13" s="22" t="s">
        <v>38</v>
      </c>
      <c r="E13" s="22" t="s">
        <v>21</v>
      </c>
      <c r="F13" s="22" t="s">
        <v>13</v>
      </c>
      <c r="G13" s="22" t="s">
        <v>22</v>
      </c>
      <c r="H13" s="22" t="s">
        <v>12</v>
      </c>
      <c r="J13" s="23"/>
      <c r="K13" s="24"/>
      <c r="L13" s="25"/>
      <c r="M13" s="24"/>
      <c r="N13" s="24"/>
      <c r="O13" s="24"/>
      <c r="P13" s="24"/>
      <c r="Q13" s="23"/>
      <c r="R13" s="26"/>
      <c r="S13" s="24"/>
      <c r="T13" s="24"/>
      <c r="U13" s="24"/>
      <c r="V13" s="24"/>
      <c r="W13" s="24"/>
      <c r="X13" s="24"/>
      <c r="AF13" s="27"/>
      <c r="AG13" s="28"/>
    </row>
    <row r="14" spans="1:57" s="4" customFormat="1" ht="20.100000000000001" customHeight="1" x14ac:dyDescent="0.25">
      <c r="A14" s="29">
        <v>1</v>
      </c>
      <c r="B14" s="107" t="str">
        <f>IF(('Contract Roll-up'!B14)="","",'Contract Roll-up'!B14)</f>
        <v/>
      </c>
      <c r="C14" s="109"/>
      <c r="D14" s="3"/>
      <c r="E14" s="3"/>
      <c r="F14" s="3"/>
      <c r="G14" s="49">
        <f>E14+F14</f>
        <v>0</v>
      </c>
      <c r="H14" s="31" t="str">
        <f t="shared" ref="H14:H26" si="0">IF(G14="","",IF(G14=0,"",G14/D14))</f>
        <v/>
      </c>
      <c r="I14" s="32"/>
      <c r="J14" s="33"/>
      <c r="K14" s="33"/>
      <c r="L14" s="34"/>
      <c r="M14" s="33"/>
      <c r="N14" s="33"/>
      <c r="O14" s="32"/>
      <c r="P14" s="33"/>
      <c r="R14" s="6"/>
      <c r="S14" s="33"/>
      <c r="T14" s="32"/>
      <c r="U14" s="33"/>
      <c r="V14" s="33"/>
      <c r="W14" s="32"/>
      <c r="X14" s="32"/>
      <c r="Y14" s="32"/>
      <c r="Z14" s="32"/>
      <c r="AA14" s="32"/>
      <c r="AB14" s="32"/>
      <c r="AC14" s="32"/>
      <c r="AD14" s="32"/>
      <c r="AE14" s="32"/>
      <c r="AF14" s="35"/>
      <c r="AG14" s="36"/>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row>
    <row r="15" spans="1:57" s="4" customFormat="1" ht="20.100000000000001" customHeight="1" x14ac:dyDescent="0.25">
      <c r="A15" s="29">
        <v>2</v>
      </c>
      <c r="B15" s="107" t="str">
        <f>IF(('Contract Roll-up'!B15)="","",'Contract Roll-up'!B15)</f>
        <v/>
      </c>
      <c r="C15" s="109"/>
      <c r="D15" s="3"/>
      <c r="E15" s="3"/>
      <c r="F15" s="3"/>
      <c r="G15" s="49">
        <f t="shared" ref="G15:G25" si="1">E15+F15</f>
        <v>0</v>
      </c>
      <c r="H15" s="31" t="str">
        <f t="shared" si="0"/>
        <v/>
      </c>
      <c r="I15" s="32"/>
      <c r="J15" s="33"/>
      <c r="K15" s="33"/>
      <c r="L15" s="34"/>
      <c r="M15" s="33"/>
      <c r="N15" s="33"/>
      <c r="O15" s="32"/>
      <c r="P15" s="33"/>
      <c r="R15" s="6"/>
      <c r="S15" s="33"/>
      <c r="T15" s="32"/>
      <c r="U15" s="33"/>
      <c r="V15" s="33"/>
      <c r="W15" s="32"/>
      <c r="X15" s="32"/>
      <c r="Y15" s="32"/>
      <c r="Z15" s="32"/>
      <c r="AA15" s="32"/>
      <c r="AB15" s="32"/>
      <c r="AC15" s="32"/>
      <c r="AD15" s="32"/>
      <c r="AE15" s="32"/>
      <c r="AF15" s="37"/>
      <c r="AG15" s="38"/>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row>
    <row r="16" spans="1:57" s="4" customFormat="1" ht="20.100000000000001" customHeight="1" x14ac:dyDescent="0.25">
      <c r="A16" s="29">
        <v>3</v>
      </c>
      <c r="B16" s="107" t="str">
        <f>IF(('Contract Roll-up'!B16)="","",'Contract Roll-up'!B16)</f>
        <v/>
      </c>
      <c r="C16" s="109"/>
      <c r="D16" s="3"/>
      <c r="E16" s="3"/>
      <c r="F16" s="3"/>
      <c r="G16" s="49">
        <f t="shared" si="1"/>
        <v>0</v>
      </c>
      <c r="H16" s="31" t="str">
        <f t="shared" si="0"/>
        <v/>
      </c>
      <c r="I16" s="32"/>
      <c r="J16" s="33"/>
      <c r="K16" s="33"/>
      <c r="L16" s="34"/>
      <c r="M16" s="33"/>
      <c r="N16" s="33"/>
      <c r="O16" s="32"/>
      <c r="P16" s="33"/>
      <c r="R16" s="6"/>
      <c r="S16" s="33"/>
      <c r="T16" s="32"/>
      <c r="U16" s="33"/>
      <c r="V16" s="33"/>
      <c r="W16" s="32"/>
      <c r="X16" s="32"/>
      <c r="Y16" s="32"/>
      <c r="Z16" s="32"/>
      <c r="AA16" s="32"/>
      <c r="AB16" s="32"/>
      <c r="AC16" s="32"/>
      <c r="AD16" s="32"/>
      <c r="AE16" s="32"/>
      <c r="AF16" s="37"/>
      <c r="AG16" s="38"/>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row>
    <row r="17" spans="1:57" s="4" customFormat="1" ht="20.100000000000001" customHeight="1" x14ac:dyDescent="0.25">
      <c r="A17" s="29">
        <v>4</v>
      </c>
      <c r="B17" s="107" t="str">
        <f>IF(('Contract Roll-up'!B17)="","",'Contract Roll-up'!B17)</f>
        <v/>
      </c>
      <c r="C17" s="109"/>
      <c r="D17" s="3"/>
      <c r="E17" s="3"/>
      <c r="F17" s="3"/>
      <c r="G17" s="49">
        <f t="shared" si="1"/>
        <v>0</v>
      </c>
      <c r="H17" s="31" t="str">
        <f t="shared" si="0"/>
        <v/>
      </c>
      <c r="I17" s="32"/>
      <c r="J17" s="33"/>
      <c r="K17" s="33"/>
      <c r="L17" s="34"/>
      <c r="M17" s="33"/>
      <c r="N17" s="33"/>
      <c r="O17" s="32"/>
      <c r="P17" s="33"/>
      <c r="R17" s="6"/>
      <c r="S17" s="33"/>
      <c r="T17" s="32"/>
      <c r="U17" s="33"/>
      <c r="V17" s="33"/>
      <c r="W17" s="32"/>
      <c r="X17" s="32"/>
      <c r="Y17" s="32"/>
      <c r="Z17" s="32"/>
      <c r="AA17" s="32"/>
      <c r="AB17" s="32"/>
      <c r="AC17" s="32"/>
      <c r="AD17" s="32"/>
      <c r="AE17" s="32"/>
      <c r="AF17" s="37"/>
      <c r="AG17" s="38"/>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row>
    <row r="18" spans="1:57" s="4" customFormat="1" ht="20.100000000000001" customHeight="1" x14ac:dyDescent="0.25">
      <c r="A18" s="29">
        <v>5</v>
      </c>
      <c r="B18" s="107" t="str">
        <f>IF(('Contract Roll-up'!B18)="","",'Contract Roll-up'!B18)</f>
        <v/>
      </c>
      <c r="C18" s="109"/>
      <c r="D18" s="3"/>
      <c r="E18" s="3"/>
      <c r="F18" s="3"/>
      <c r="G18" s="49">
        <f t="shared" si="1"/>
        <v>0</v>
      </c>
      <c r="H18" s="31" t="str">
        <f t="shared" si="0"/>
        <v/>
      </c>
      <c r="I18" s="32"/>
      <c r="J18" s="33"/>
      <c r="K18" s="33"/>
      <c r="L18" s="34"/>
      <c r="M18" s="33"/>
      <c r="N18" s="33"/>
      <c r="O18" s="32"/>
      <c r="P18" s="33"/>
      <c r="R18" s="6"/>
      <c r="S18" s="33"/>
      <c r="T18" s="32"/>
      <c r="U18" s="33"/>
      <c r="V18" s="33"/>
      <c r="W18" s="32"/>
      <c r="X18" s="32"/>
      <c r="Y18" s="32"/>
      <c r="Z18" s="32"/>
      <c r="AA18" s="32"/>
      <c r="AB18" s="32"/>
      <c r="AC18" s="32"/>
      <c r="AD18" s="32"/>
      <c r="AE18" s="32"/>
      <c r="AF18" s="37"/>
      <c r="AG18" s="38"/>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row>
    <row r="19" spans="1:57" s="4" customFormat="1" ht="20.100000000000001" customHeight="1" x14ac:dyDescent="0.25">
      <c r="A19" s="29">
        <v>6</v>
      </c>
      <c r="B19" s="107" t="str">
        <f>IF(('Contract Roll-up'!B19)="","",'Contract Roll-up'!B19)</f>
        <v/>
      </c>
      <c r="C19" s="109"/>
      <c r="D19" s="3"/>
      <c r="E19" s="3"/>
      <c r="F19" s="3"/>
      <c r="G19" s="49">
        <f t="shared" si="1"/>
        <v>0</v>
      </c>
      <c r="H19" s="31" t="str">
        <f t="shared" si="0"/>
        <v/>
      </c>
      <c r="I19" s="32"/>
      <c r="J19" s="33"/>
      <c r="K19" s="33"/>
      <c r="L19" s="34"/>
      <c r="M19" s="33"/>
      <c r="N19" s="33"/>
      <c r="O19" s="32"/>
      <c r="P19" s="33"/>
      <c r="R19" s="6"/>
      <c r="S19" s="33"/>
      <c r="T19" s="32"/>
      <c r="U19" s="33"/>
      <c r="V19" s="33"/>
      <c r="W19" s="32"/>
      <c r="X19" s="32"/>
      <c r="Y19" s="32"/>
      <c r="Z19" s="32"/>
      <c r="AA19" s="32"/>
      <c r="AB19" s="32"/>
      <c r="AC19" s="32"/>
      <c r="AD19" s="32"/>
      <c r="AE19" s="32"/>
      <c r="AF19" s="37"/>
      <c r="AG19" s="38"/>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row>
    <row r="20" spans="1:57" s="4" customFormat="1" ht="20.100000000000001" customHeight="1" x14ac:dyDescent="0.25">
      <c r="A20" s="29">
        <v>7</v>
      </c>
      <c r="B20" s="107" t="str">
        <f>IF(('Contract Roll-up'!B20)="","",'Contract Roll-up'!B20)</f>
        <v/>
      </c>
      <c r="C20" s="109"/>
      <c r="D20" s="3"/>
      <c r="E20" s="3"/>
      <c r="F20" s="3"/>
      <c r="G20" s="49">
        <f t="shared" si="1"/>
        <v>0</v>
      </c>
      <c r="H20" s="31" t="str">
        <f t="shared" si="0"/>
        <v/>
      </c>
      <c r="I20" s="32"/>
      <c r="J20" s="33"/>
      <c r="K20" s="33"/>
      <c r="L20" s="34"/>
      <c r="M20" s="33"/>
      <c r="N20" s="33"/>
      <c r="O20" s="32"/>
      <c r="P20" s="33"/>
      <c r="R20" s="6"/>
      <c r="S20" s="33"/>
      <c r="T20" s="32"/>
      <c r="U20" s="33"/>
      <c r="V20" s="33"/>
      <c r="W20" s="32"/>
      <c r="X20" s="32"/>
      <c r="Y20" s="32"/>
      <c r="Z20" s="32"/>
      <c r="AA20" s="32"/>
      <c r="AB20" s="32"/>
      <c r="AC20" s="32"/>
      <c r="AD20" s="32"/>
      <c r="AE20" s="32"/>
      <c r="AF20" s="37"/>
      <c r="AG20" s="38"/>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row>
    <row r="21" spans="1:57" s="4" customFormat="1" ht="20.100000000000001" customHeight="1" x14ac:dyDescent="0.25">
      <c r="A21" s="29">
        <v>8</v>
      </c>
      <c r="B21" s="107" t="str">
        <f>IF(('Contract Roll-up'!B21)="","",'Contract Roll-up'!B21)</f>
        <v/>
      </c>
      <c r="C21" s="109"/>
      <c r="D21" s="3"/>
      <c r="E21" s="3"/>
      <c r="F21" s="3"/>
      <c r="G21" s="49">
        <f t="shared" si="1"/>
        <v>0</v>
      </c>
      <c r="H21" s="31" t="str">
        <f t="shared" si="0"/>
        <v/>
      </c>
      <c r="I21" s="32"/>
      <c r="J21" s="33"/>
      <c r="K21" s="33"/>
      <c r="L21" s="34"/>
      <c r="M21" s="33"/>
      <c r="N21" s="33"/>
      <c r="O21" s="32"/>
      <c r="P21" s="33"/>
      <c r="R21" s="6"/>
      <c r="S21" s="33"/>
      <c r="T21" s="32"/>
      <c r="U21" s="33"/>
      <c r="V21" s="33"/>
      <c r="W21" s="32"/>
      <c r="X21" s="32"/>
      <c r="Y21" s="32"/>
      <c r="Z21" s="32"/>
      <c r="AA21" s="32"/>
      <c r="AB21" s="32"/>
      <c r="AC21" s="32"/>
      <c r="AD21" s="32"/>
      <c r="AE21" s="32"/>
      <c r="AF21" s="37"/>
      <c r="AG21" s="38"/>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row>
    <row r="22" spans="1:57" s="4" customFormat="1" ht="20.100000000000001" customHeight="1" x14ac:dyDescent="0.25">
      <c r="A22" s="29">
        <v>9</v>
      </c>
      <c r="B22" s="107" t="str">
        <f>IF(('Contract Roll-up'!B22)="","",'Contract Roll-up'!B22)</f>
        <v/>
      </c>
      <c r="C22" s="109"/>
      <c r="D22" s="3"/>
      <c r="E22" s="3"/>
      <c r="F22" s="3"/>
      <c r="G22" s="49">
        <f t="shared" si="1"/>
        <v>0</v>
      </c>
      <c r="H22" s="31" t="str">
        <f t="shared" si="0"/>
        <v/>
      </c>
      <c r="I22" s="32"/>
      <c r="J22" s="33"/>
      <c r="K22" s="33"/>
      <c r="L22" s="34"/>
      <c r="M22" s="33"/>
      <c r="N22" s="33"/>
      <c r="O22" s="32"/>
      <c r="P22" s="33"/>
      <c r="R22" s="6"/>
      <c r="S22" s="33"/>
      <c r="T22" s="32"/>
      <c r="U22" s="33"/>
      <c r="V22" s="33"/>
      <c r="W22" s="32"/>
      <c r="X22" s="32"/>
      <c r="Y22" s="32"/>
      <c r="Z22" s="32"/>
      <c r="AA22" s="32"/>
      <c r="AB22" s="32"/>
      <c r="AC22" s="32"/>
      <c r="AD22" s="32"/>
      <c r="AE22" s="32"/>
      <c r="AF22" s="37"/>
      <c r="AG22" s="38"/>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row>
    <row r="23" spans="1:57" s="4" customFormat="1" ht="20.100000000000001" customHeight="1" x14ac:dyDescent="0.25">
      <c r="A23" s="29">
        <v>10</v>
      </c>
      <c r="B23" s="107" t="str">
        <f>IF(('Contract Roll-up'!B23)="","",'Contract Roll-up'!B23)</f>
        <v/>
      </c>
      <c r="C23" s="109"/>
      <c r="D23" s="3"/>
      <c r="E23" s="3"/>
      <c r="F23" s="3"/>
      <c r="G23" s="49">
        <f t="shared" si="1"/>
        <v>0</v>
      </c>
      <c r="H23" s="31" t="str">
        <f t="shared" si="0"/>
        <v/>
      </c>
      <c r="I23" s="32"/>
      <c r="J23" s="33"/>
      <c r="K23" s="33"/>
      <c r="L23" s="34"/>
      <c r="M23" s="33"/>
      <c r="N23" s="33"/>
      <c r="O23" s="32"/>
      <c r="P23" s="33"/>
      <c r="R23" s="6"/>
      <c r="S23" s="33"/>
      <c r="T23" s="32"/>
      <c r="U23" s="33"/>
      <c r="V23" s="33"/>
      <c r="W23" s="32"/>
      <c r="X23" s="32"/>
      <c r="Y23" s="32"/>
      <c r="Z23" s="32"/>
      <c r="AA23" s="32"/>
      <c r="AB23" s="32"/>
      <c r="AC23" s="32"/>
      <c r="AD23" s="32"/>
      <c r="AE23" s="32"/>
      <c r="AF23" s="37"/>
      <c r="AG23" s="38"/>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row>
    <row r="24" spans="1:57" s="4" customFormat="1" ht="20.100000000000001" customHeight="1" x14ac:dyDescent="0.25">
      <c r="A24" s="29">
        <v>11</v>
      </c>
      <c r="B24" s="107" t="str">
        <f>IF(('Contract Roll-up'!B24)="","",'Contract Roll-up'!B24)</f>
        <v/>
      </c>
      <c r="C24" s="109"/>
      <c r="D24" s="3"/>
      <c r="E24" s="3"/>
      <c r="F24" s="3"/>
      <c r="G24" s="49">
        <f t="shared" si="1"/>
        <v>0</v>
      </c>
      <c r="H24" s="31" t="str">
        <f t="shared" si="0"/>
        <v/>
      </c>
      <c r="I24" s="32"/>
      <c r="J24" s="33"/>
      <c r="K24" s="33"/>
      <c r="L24" s="34"/>
      <c r="M24" s="33"/>
      <c r="N24" s="33"/>
      <c r="O24" s="32"/>
      <c r="P24" s="33"/>
      <c r="R24" s="6"/>
      <c r="S24" s="33"/>
      <c r="T24" s="32"/>
      <c r="U24" s="33"/>
      <c r="V24" s="33"/>
      <c r="W24" s="32"/>
      <c r="X24" s="32"/>
      <c r="Y24" s="32"/>
      <c r="Z24" s="32"/>
      <c r="AA24" s="32"/>
      <c r="AB24" s="32"/>
      <c r="AC24" s="32"/>
      <c r="AD24" s="32"/>
      <c r="AE24" s="32"/>
      <c r="AF24" s="37"/>
      <c r="AG24" s="38"/>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row>
    <row r="25" spans="1:57" s="4" customFormat="1" ht="20.100000000000001" customHeight="1" x14ac:dyDescent="0.25">
      <c r="A25" s="29">
        <v>12</v>
      </c>
      <c r="B25" s="107" t="str">
        <f>IF(('Contract Roll-up'!B25)="","",'Contract Roll-up'!B25)</f>
        <v/>
      </c>
      <c r="C25" s="109"/>
      <c r="D25" s="3"/>
      <c r="E25" s="3"/>
      <c r="F25" s="3"/>
      <c r="G25" s="49">
        <f t="shared" si="1"/>
        <v>0</v>
      </c>
      <c r="H25" s="31" t="str">
        <f t="shared" si="0"/>
        <v/>
      </c>
      <c r="I25" s="32"/>
      <c r="J25" s="33"/>
      <c r="K25" s="33"/>
      <c r="L25" s="34"/>
      <c r="M25" s="33"/>
      <c r="N25" s="33"/>
      <c r="O25" s="32"/>
      <c r="P25" s="33"/>
      <c r="R25" s="6"/>
      <c r="S25" s="33"/>
      <c r="T25" s="32"/>
      <c r="U25" s="33"/>
      <c r="V25" s="33"/>
      <c r="W25" s="32"/>
      <c r="X25" s="32"/>
      <c r="Y25" s="32"/>
      <c r="Z25" s="32"/>
      <c r="AA25" s="32"/>
      <c r="AB25" s="32"/>
      <c r="AC25" s="32"/>
      <c r="AD25" s="32"/>
      <c r="AE25" s="32"/>
      <c r="AF25" s="39"/>
      <c r="AG25" s="40"/>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row>
    <row r="26" spans="1:57" s="4" customFormat="1" ht="20.100000000000001" customHeight="1" x14ac:dyDescent="0.25">
      <c r="A26" s="29"/>
      <c r="B26" s="87" t="str">
        <f>'Contract Roll-up'!B26</f>
        <v>Subproviders Subtotal (DBE only)</v>
      </c>
      <c r="C26" s="88"/>
      <c r="D26" s="30">
        <f>SUM(D14:D25)</f>
        <v>0</v>
      </c>
      <c r="E26" s="30">
        <f t="shared" ref="E26:G26" si="2">SUM(E14:E25)</f>
        <v>0</v>
      </c>
      <c r="F26" s="30">
        <f t="shared" si="2"/>
        <v>0</v>
      </c>
      <c r="G26" s="30">
        <f t="shared" si="2"/>
        <v>0</v>
      </c>
      <c r="H26" s="31" t="str">
        <f t="shared" si="0"/>
        <v/>
      </c>
      <c r="I26" s="32"/>
      <c r="J26" s="33"/>
      <c r="K26" s="33"/>
      <c r="L26" s="34"/>
      <c r="M26" s="33"/>
      <c r="N26" s="33"/>
      <c r="O26" s="32"/>
      <c r="P26" s="33"/>
      <c r="R26" s="6"/>
      <c r="S26" s="33"/>
      <c r="T26" s="32"/>
      <c r="U26" s="33"/>
      <c r="V26" s="33"/>
      <c r="W26" s="32"/>
      <c r="X26" s="32"/>
      <c r="Y26" s="32"/>
      <c r="Z26" s="32"/>
      <c r="AA26" s="32"/>
      <c r="AB26" s="32"/>
      <c r="AC26" s="32"/>
      <c r="AD26" s="32"/>
      <c r="AE26" s="32"/>
      <c r="AF26" s="37"/>
      <c r="AG26" s="38"/>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row>
    <row r="27" spans="1:57" s="4" customFormat="1" ht="3.95" customHeight="1" x14ac:dyDescent="0.25">
      <c r="A27" s="139" t="s">
        <v>67</v>
      </c>
      <c r="B27" s="140"/>
      <c r="C27" s="140"/>
      <c r="D27" s="140"/>
      <c r="E27" s="140"/>
      <c r="F27" s="140"/>
      <c r="G27" s="140"/>
      <c r="H27" s="141"/>
      <c r="I27" s="32"/>
      <c r="J27" s="33"/>
      <c r="K27" s="33"/>
      <c r="L27" s="34"/>
      <c r="M27" s="33"/>
      <c r="N27" s="33"/>
      <c r="O27" s="32"/>
      <c r="P27" s="33"/>
      <c r="R27" s="6"/>
      <c r="S27" s="33"/>
      <c r="T27" s="32"/>
      <c r="U27" s="33"/>
      <c r="V27" s="33"/>
      <c r="W27" s="32"/>
      <c r="X27" s="32"/>
      <c r="Y27" s="32"/>
      <c r="Z27" s="32"/>
      <c r="AA27" s="32"/>
      <c r="AB27" s="32"/>
      <c r="AC27" s="32"/>
      <c r="AD27" s="32"/>
      <c r="AE27" s="32"/>
      <c r="AF27" s="39"/>
      <c r="AG27" s="40"/>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row>
    <row r="28" spans="1:57" s="4" customFormat="1" ht="63" customHeight="1" x14ac:dyDescent="0.25">
      <c r="A28" s="22" t="s">
        <v>6</v>
      </c>
      <c r="B28" s="137" t="str">
        <f>'Contract Roll-up'!B28</f>
        <v>Subproviders Name: non-DBE only 
(Enter Alphabetically)</v>
      </c>
      <c r="C28" s="138"/>
      <c r="D28" s="22" t="s">
        <v>14</v>
      </c>
      <c r="E28" s="22" t="s">
        <v>21</v>
      </c>
      <c r="F28" s="22" t="s">
        <v>13</v>
      </c>
      <c r="G28" s="22" t="s">
        <v>22</v>
      </c>
      <c r="H28" s="22" t="s">
        <v>12</v>
      </c>
      <c r="I28" s="32"/>
      <c r="J28" s="33"/>
      <c r="K28" s="33"/>
      <c r="L28" s="34"/>
      <c r="M28" s="33"/>
      <c r="N28" s="33"/>
      <c r="O28" s="32"/>
      <c r="P28" s="33"/>
      <c r="R28" s="6"/>
      <c r="S28" s="33"/>
      <c r="T28" s="32"/>
      <c r="U28" s="33"/>
      <c r="V28" s="33"/>
      <c r="W28" s="32"/>
      <c r="X28" s="32"/>
      <c r="Y28" s="32"/>
      <c r="Z28" s="32"/>
      <c r="AA28" s="32"/>
      <c r="AB28" s="32"/>
      <c r="AC28" s="32"/>
      <c r="AD28" s="32"/>
      <c r="AE28" s="32"/>
      <c r="AF28" s="37"/>
      <c r="AG28" s="38"/>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row>
    <row r="29" spans="1:57" s="4" customFormat="1" ht="20.100000000000001" customHeight="1" x14ac:dyDescent="0.25">
      <c r="A29" s="29">
        <v>1</v>
      </c>
      <c r="B29" s="107" t="str">
        <f>IF(('Contract Roll-up'!B29)="","",'Contract Roll-up'!B29)</f>
        <v/>
      </c>
      <c r="C29" s="109"/>
      <c r="D29" s="3"/>
      <c r="E29" s="3"/>
      <c r="F29" s="3"/>
      <c r="G29" s="49">
        <f>E29+F29</f>
        <v>0</v>
      </c>
      <c r="H29" s="31" t="str">
        <f t="shared" ref="H29:H41" si="3">IF(G29="","",IF(G29=0,"",G29/D29))</f>
        <v/>
      </c>
      <c r="I29" s="32"/>
      <c r="J29" s="33"/>
      <c r="K29" s="33"/>
      <c r="L29" s="34"/>
      <c r="M29" s="33"/>
      <c r="N29" s="33"/>
      <c r="O29" s="32"/>
      <c r="P29" s="33"/>
      <c r="R29" s="6"/>
      <c r="S29" s="33"/>
      <c r="T29" s="32"/>
      <c r="U29" s="33"/>
      <c r="V29" s="33"/>
      <c r="W29" s="32"/>
      <c r="X29" s="32"/>
      <c r="Y29" s="32"/>
      <c r="Z29" s="32"/>
      <c r="AA29" s="32"/>
      <c r="AB29" s="32"/>
      <c r="AC29" s="32"/>
      <c r="AD29" s="32"/>
      <c r="AE29" s="32"/>
      <c r="AF29" s="37"/>
      <c r="AG29" s="38"/>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row>
    <row r="30" spans="1:57" s="4" customFormat="1" ht="20.100000000000001" customHeight="1" x14ac:dyDescent="0.25">
      <c r="A30" s="29">
        <v>2</v>
      </c>
      <c r="B30" s="107" t="str">
        <f>IF(('Contract Roll-up'!B30)="","",'Contract Roll-up'!B30)</f>
        <v/>
      </c>
      <c r="C30" s="109"/>
      <c r="D30" s="3"/>
      <c r="E30" s="3"/>
      <c r="F30" s="3"/>
      <c r="G30" s="49">
        <f t="shared" ref="G30:G40" si="4">E30+F30</f>
        <v>0</v>
      </c>
      <c r="H30" s="31" t="str">
        <f t="shared" si="3"/>
        <v/>
      </c>
      <c r="I30" s="32"/>
      <c r="J30" s="33"/>
      <c r="K30" s="33"/>
      <c r="L30" s="34"/>
      <c r="M30" s="33"/>
      <c r="N30" s="33"/>
      <c r="O30" s="32"/>
      <c r="P30" s="33"/>
      <c r="R30" s="6"/>
      <c r="S30" s="33"/>
      <c r="T30" s="32"/>
      <c r="U30" s="33"/>
      <c r="V30" s="33"/>
      <c r="W30" s="32"/>
      <c r="X30" s="32"/>
      <c r="Y30" s="32"/>
      <c r="Z30" s="32"/>
      <c r="AA30" s="32"/>
      <c r="AB30" s="32"/>
      <c r="AC30" s="32"/>
      <c r="AD30" s="32"/>
      <c r="AE30" s="32"/>
      <c r="AF30" s="37"/>
      <c r="AG30" s="38"/>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row>
    <row r="31" spans="1:57" s="4" customFormat="1" ht="20.100000000000001" customHeight="1" x14ac:dyDescent="0.25">
      <c r="A31" s="29">
        <v>3</v>
      </c>
      <c r="B31" s="107" t="str">
        <f>IF(('Contract Roll-up'!B31)="","",'Contract Roll-up'!B31)</f>
        <v/>
      </c>
      <c r="C31" s="109"/>
      <c r="D31" s="3"/>
      <c r="E31" s="3"/>
      <c r="F31" s="3"/>
      <c r="G31" s="49">
        <f t="shared" si="4"/>
        <v>0</v>
      </c>
      <c r="H31" s="31" t="str">
        <f t="shared" si="3"/>
        <v/>
      </c>
      <c r="I31" s="32"/>
      <c r="J31" s="33"/>
      <c r="K31" s="33"/>
      <c r="L31" s="34"/>
      <c r="M31" s="33"/>
      <c r="N31" s="33"/>
      <c r="O31" s="32"/>
      <c r="P31" s="33"/>
      <c r="R31" s="6"/>
      <c r="S31" s="33"/>
      <c r="T31" s="32"/>
      <c r="U31" s="33"/>
      <c r="V31" s="33"/>
      <c r="W31" s="32"/>
      <c r="X31" s="32"/>
      <c r="Y31" s="32"/>
      <c r="Z31" s="32"/>
      <c r="AA31" s="32"/>
      <c r="AB31" s="32"/>
      <c r="AC31" s="32"/>
      <c r="AD31" s="32"/>
      <c r="AE31" s="32"/>
      <c r="AF31" s="37"/>
      <c r="AG31" s="38"/>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row>
    <row r="32" spans="1:57" s="4" customFormat="1" ht="20.100000000000001" customHeight="1" x14ac:dyDescent="0.25">
      <c r="A32" s="29">
        <v>4</v>
      </c>
      <c r="B32" s="107" t="str">
        <f>IF(('Contract Roll-up'!B32)="","",'Contract Roll-up'!B32)</f>
        <v/>
      </c>
      <c r="C32" s="109"/>
      <c r="D32" s="3"/>
      <c r="E32" s="3"/>
      <c r="F32" s="3"/>
      <c r="G32" s="49">
        <f t="shared" si="4"/>
        <v>0</v>
      </c>
      <c r="H32" s="31" t="str">
        <f t="shared" si="3"/>
        <v/>
      </c>
      <c r="I32" s="32"/>
      <c r="J32" s="33"/>
      <c r="K32" s="33"/>
      <c r="L32" s="34"/>
      <c r="M32" s="33"/>
      <c r="N32" s="33"/>
      <c r="O32" s="32"/>
      <c r="P32" s="33"/>
      <c r="R32" s="6"/>
      <c r="S32" s="33"/>
      <c r="T32" s="32"/>
      <c r="U32" s="33"/>
      <c r="V32" s="33"/>
      <c r="W32" s="32"/>
      <c r="X32" s="32"/>
      <c r="Y32" s="32"/>
      <c r="Z32" s="32"/>
      <c r="AA32" s="32"/>
      <c r="AB32" s="32"/>
      <c r="AC32" s="32"/>
      <c r="AD32" s="32"/>
      <c r="AE32" s="32"/>
      <c r="AF32" s="37"/>
      <c r="AG32" s="38"/>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row>
    <row r="33" spans="1:57" s="4" customFormat="1" ht="20.100000000000001" customHeight="1" x14ac:dyDescent="0.25">
      <c r="A33" s="29">
        <v>5</v>
      </c>
      <c r="B33" s="107" t="str">
        <f>IF(('Contract Roll-up'!B33)="","",'Contract Roll-up'!B33)</f>
        <v/>
      </c>
      <c r="C33" s="109"/>
      <c r="D33" s="3"/>
      <c r="E33" s="3"/>
      <c r="F33" s="3"/>
      <c r="G33" s="49">
        <f t="shared" si="4"/>
        <v>0</v>
      </c>
      <c r="H33" s="31" t="str">
        <f t="shared" si="3"/>
        <v/>
      </c>
      <c r="I33" s="32"/>
      <c r="J33" s="33"/>
      <c r="K33" s="33"/>
      <c r="L33" s="34"/>
      <c r="M33" s="33"/>
      <c r="N33" s="33"/>
      <c r="O33" s="32"/>
      <c r="P33" s="33"/>
      <c r="R33" s="6"/>
      <c r="S33" s="33"/>
      <c r="T33" s="32"/>
      <c r="U33" s="33"/>
      <c r="V33" s="33"/>
      <c r="W33" s="32"/>
      <c r="X33" s="32"/>
      <c r="Y33" s="32"/>
      <c r="Z33" s="32"/>
      <c r="AA33" s="32"/>
      <c r="AB33" s="32"/>
      <c r="AC33" s="32"/>
      <c r="AD33" s="32"/>
      <c r="AE33" s="32"/>
      <c r="AF33" s="37"/>
      <c r="AG33" s="38"/>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row>
    <row r="34" spans="1:57" s="4" customFormat="1" ht="20.100000000000001" customHeight="1" x14ac:dyDescent="0.25">
      <c r="A34" s="29">
        <v>6</v>
      </c>
      <c r="B34" s="107" t="str">
        <f>IF(('Contract Roll-up'!B34)="","",'Contract Roll-up'!B34)</f>
        <v/>
      </c>
      <c r="C34" s="109"/>
      <c r="D34" s="3"/>
      <c r="E34" s="3"/>
      <c r="F34" s="3"/>
      <c r="G34" s="49">
        <f t="shared" si="4"/>
        <v>0</v>
      </c>
      <c r="H34" s="31" t="str">
        <f t="shared" si="3"/>
        <v/>
      </c>
      <c r="I34" s="32"/>
      <c r="J34" s="33"/>
      <c r="K34" s="33"/>
      <c r="L34" s="34"/>
      <c r="M34" s="33"/>
      <c r="N34" s="33"/>
      <c r="O34" s="32"/>
      <c r="P34" s="33"/>
      <c r="R34" s="6"/>
      <c r="S34" s="33"/>
      <c r="T34" s="32"/>
      <c r="U34" s="33"/>
      <c r="V34" s="33"/>
      <c r="W34" s="32"/>
      <c r="X34" s="32"/>
      <c r="Y34" s="32"/>
      <c r="Z34" s="32"/>
      <c r="AA34" s="32"/>
      <c r="AB34" s="32"/>
      <c r="AC34" s="32"/>
      <c r="AD34" s="32"/>
      <c r="AE34" s="32"/>
      <c r="AF34" s="37"/>
      <c r="AG34" s="38"/>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row>
    <row r="35" spans="1:57" s="4" customFormat="1" ht="20.100000000000001" customHeight="1" x14ac:dyDescent="0.25">
      <c r="A35" s="29">
        <v>7</v>
      </c>
      <c r="B35" s="107" t="str">
        <f>IF(('Contract Roll-up'!B35)="","",'Contract Roll-up'!B35)</f>
        <v/>
      </c>
      <c r="C35" s="109"/>
      <c r="D35" s="3"/>
      <c r="E35" s="3"/>
      <c r="F35" s="3"/>
      <c r="G35" s="49">
        <f t="shared" si="4"/>
        <v>0</v>
      </c>
      <c r="H35" s="31" t="str">
        <f t="shared" si="3"/>
        <v/>
      </c>
      <c r="I35" s="32"/>
      <c r="J35" s="33"/>
      <c r="K35" s="33"/>
      <c r="L35" s="34"/>
      <c r="M35" s="33"/>
      <c r="N35" s="33"/>
      <c r="O35" s="32"/>
      <c r="P35" s="33"/>
      <c r="R35" s="6"/>
      <c r="S35" s="33"/>
      <c r="T35" s="32"/>
      <c r="U35" s="33"/>
      <c r="V35" s="33"/>
      <c r="W35" s="32"/>
      <c r="X35" s="32"/>
      <c r="Y35" s="32"/>
      <c r="Z35" s="32"/>
      <c r="AA35" s="32"/>
      <c r="AB35" s="32"/>
      <c r="AC35" s="32"/>
      <c r="AD35" s="32"/>
      <c r="AE35" s="32"/>
      <c r="AF35" s="37"/>
      <c r="AG35" s="38"/>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row>
    <row r="36" spans="1:57" s="4" customFormat="1" ht="20.100000000000001" customHeight="1" x14ac:dyDescent="0.25">
      <c r="A36" s="29">
        <v>8</v>
      </c>
      <c r="B36" s="107" t="str">
        <f>IF(('Contract Roll-up'!B36)="","",'Contract Roll-up'!B36)</f>
        <v/>
      </c>
      <c r="C36" s="109"/>
      <c r="D36" s="3"/>
      <c r="E36" s="3"/>
      <c r="F36" s="3"/>
      <c r="G36" s="49">
        <f t="shared" si="4"/>
        <v>0</v>
      </c>
      <c r="H36" s="31" t="str">
        <f t="shared" si="3"/>
        <v/>
      </c>
      <c r="I36" s="32"/>
      <c r="J36" s="33"/>
      <c r="K36" s="33"/>
      <c r="L36" s="34"/>
      <c r="M36" s="33"/>
      <c r="N36" s="33"/>
      <c r="O36" s="32"/>
      <c r="P36" s="33"/>
      <c r="R36" s="6"/>
      <c r="S36" s="33"/>
      <c r="T36" s="32"/>
      <c r="U36" s="33"/>
      <c r="V36" s="33"/>
      <c r="W36" s="32"/>
      <c r="X36" s="32"/>
      <c r="Y36" s="32"/>
      <c r="Z36" s="32"/>
      <c r="AA36" s="32"/>
      <c r="AB36" s="32"/>
      <c r="AC36" s="32"/>
      <c r="AD36" s="32"/>
      <c r="AE36" s="32"/>
      <c r="AF36" s="37"/>
      <c r="AG36" s="38"/>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row>
    <row r="37" spans="1:57" s="4" customFormat="1" ht="20.100000000000001" customHeight="1" x14ac:dyDescent="0.25">
      <c r="A37" s="29">
        <v>9</v>
      </c>
      <c r="B37" s="107" t="str">
        <f>IF(('Contract Roll-up'!B37)="","",'Contract Roll-up'!B37)</f>
        <v/>
      </c>
      <c r="C37" s="109"/>
      <c r="D37" s="3"/>
      <c r="E37" s="3"/>
      <c r="F37" s="3"/>
      <c r="G37" s="49">
        <f t="shared" si="4"/>
        <v>0</v>
      </c>
      <c r="H37" s="31" t="str">
        <f t="shared" si="3"/>
        <v/>
      </c>
      <c r="I37" s="32"/>
      <c r="J37" s="33"/>
      <c r="K37" s="33"/>
      <c r="L37" s="34"/>
      <c r="M37" s="33"/>
      <c r="N37" s="33"/>
      <c r="O37" s="32"/>
      <c r="P37" s="33"/>
      <c r="R37" s="6"/>
      <c r="S37" s="33"/>
      <c r="T37" s="32"/>
      <c r="U37" s="33"/>
      <c r="V37" s="33"/>
      <c r="W37" s="32"/>
      <c r="X37" s="32"/>
      <c r="Y37" s="32"/>
      <c r="Z37" s="32"/>
      <c r="AA37" s="32"/>
      <c r="AB37" s="32"/>
      <c r="AC37" s="32"/>
      <c r="AD37" s="32"/>
      <c r="AE37" s="32"/>
      <c r="AF37" s="37"/>
      <c r="AG37" s="38"/>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row>
    <row r="38" spans="1:57" s="4" customFormat="1" ht="20.100000000000001" customHeight="1" x14ac:dyDescent="0.25">
      <c r="A38" s="29">
        <v>10</v>
      </c>
      <c r="B38" s="107" t="str">
        <f>IF(('Contract Roll-up'!B38)="","",'Contract Roll-up'!B38)</f>
        <v/>
      </c>
      <c r="C38" s="109"/>
      <c r="D38" s="3"/>
      <c r="E38" s="3"/>
      <c r="F38" s="3"/>
      <c r="G38" s="49">
        <f t="shared" si="4"/>
        <v>0</v>
      </c>
      <c r="H38" s="31" t="str">
        <f t="shared" si="3"/>
        <v/>
      </c>
      <c r="I38" s="32"/>
      <c r="J38" s="33"/>
      <c r="K38" s="33"/>
      <c r="L38" s="34"/>
      <c r="M38" s="33"/>
      <c r="N38" s="33"/>
      <c r="O38" s="32"/>
      <c r="P38" s="33"/>
      <c r="R38" s="6"/>
      <c r="S38" s="33"/>
      <c r="T38" s="32"/>
      <c r="U38" s="33"/>
      <c r="V38" s="33"/>
      <c r="W38" s="32"/>
      <c r="X38" s="32"/>
      <c r="Y38" s="32"/>
      <c r="Z38" s="32"/>
      <c r="AA38" s="32"/>
      <c r="AB38" s="32"/>
      <c r="AC38" s="32"/>
      <c r="AD38" s="32"/>
      <c r="AE38" s="32"/>
      <c r="AF38" s="37"/>
      <c r="AG38" s="38"/>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row>
    <row r="39" spans="1:57" s="4" customFormat="1" ht="20.100000000000001" customHeight="1" x14ac:dyDescent="0.25">
      <c r="A39" s="29">
        <v>11</v>
      </c>
      <c r="B39" s="107" t="str">
        <f>IF(('Contract Roll-up'!B39)="","",'Contract Roll-up'!B39)</f>
        <v/>
      </c>
      <c r="C39" s="109"/>
      <c r="D39" s="3"/>
      <c r="E39" s="3"/>
      <c r="F39" s="3"/>
      <c r="G39" s="49">
        <f t="shared" si="4"/>
        <v>0</v>
      </c>
      <c r="H39" s="31" t="str">
        <f t="shared" si="3"/>
        <v/>
      </c>
      <c r="I39" s="32"/>
      <c r="J39" s="33"/>
      <c r="K39" s="33"/>
      <c r="L39" s="34"/>
      <c r="M39" s="33"/>
      <c r="N39" s="33"/>
      <c r="O39" s="32"/>
      <c r="P39" s="33"/>
      <c r="R39" s="6"/>
      <c r="S39" s="33"/>
      <c r="T39" s="32"/>
      <c r="U39" s="33"/>
      <c r="V39" s="33"/>
      <c r="W39" s="32"/>
      <c r="X39" s="32"/>
      <c r="Y39" s="32"/>
      <c r="Z39" s="32"/>
      <c r="AA39" s="32"/>
      <c r="AB39" s="32"/>
      <c r="AC39" s="32"/>
      <c r="AD39" s="32"/>
      <c r="AE39" s="32"/>
      <c r="AF39" s="37"/>
      <c r="AG39" s="38"/>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row>
    <row r="40" spans="1:57" s="4" customFormat="1" ht="20.100000000000001" customHeight="1" x14ac:dyDescent="0.25">
      <c r="A40" s="29">
        <v>12</v>
      </c>
      <c r="B40" s="107" t="str">
        <f>IF(('Contract Roll-up'!B40)="","",'Contract Roll-up'!B40)</f>
        <v/>
      </c>
      <c r="C40" s="109"/>
      <c r="D40" s="3"/>
      <c r="E40" s="3"/>
      <c r="F40" s="3"/>
      <c r="G40" s="49">
        <f t="shared" si="4"/>
        <v>0</v>
      </c>
      <c r="H40" s="31" t="str">
        <f t="shared" si="3"/>
        <v/>
      </c>
      <c r="I40" s="32"/>
      <c r="J40" s="33"/>
      <c r="K40" s="33"/>
      <c r="L40" s="34"/>
      <c r="M40" s="33"/>
      <c r="N40" s="33"/>
      <c r="O40" s="32"/>
      <c r="P40" s="33"/>
      <c r="R40" s="6"/>
      <c r="S40" s="33"/>
      <c r="T40" s="32"/>
      <c r="U40" s="33"/>
      <c r="V40" s="33"/>
      <c r="W40" s="32"/>
      <c r="X40" s="32"/>
      <c r="Y40" s="32"/>
      <c r="Z40" s="32"/>
      <c r="AA40" s="32"/>
      <c r="AB40" s="32"/>
      <c r="AC40" s="32"/>
      <c r="AD40" s="32"/>
      <c r="AE40" s="32"/>
      <c r="AF40" s="37"/>
      <c r="AG40" s="38"/>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row>
    <row r="41" spans="1:57" s="4" customFormat="1" ht="20.100000000000001" customHeight="1" x14ac:dyDescent="0.25">
      <c r="A41" s="29"/>
      <c r="B41" s="87" t="str">
        <f>'Contract Roll-up'!B41</f>
        <v>Subproviders Subtotal (non-DBE only)</v>
      </c>
      <c r="C41" s="88"/>
      <c r="D41" s="56">
        <f>SUM(D29:D40)</f>
        <v>0</v>
      </c>
      <c r="E41" s="56">
        <f t="shared" ref="E41:G41" si="5">SUM(E29:E40)</f>
        <v>0</v>
      </c>
      <c r="F41" s="56">
        <f t="shared" si="5"/>
        <v>0</v>
      </c>
      <c r="G41" s="56">
        <f t="shared" si="5"/>
        <v>0</v>
      </c>
      <c r="H41" s="31" t="str">
        <f t="shared" si="3"/>
        <v/>
      </c>
      <c r="I41" s="32"/>
      <c r="J41" s="33"/>
      <c r="K41" s="33"/>
      <c r="L41" s="34"/>
      <c r="M41" s="33"/>
      <c r="N41" s="33"/>
      <c r="O41" s="32"/>
      <c r="P41" s="33"/>
      <c r="R41" s="6"/>
      <c r="S41" s="33"/>
      <c r="T41" s="32"/>
      <c r="U41" s="33"/>
      <c r="V41" s="33"/>
      <c r="W41" s="32"/>
      <c r="X41" s="32"/>
      <c r="Y41" s="32"/>
      <c r="Z41" s="32"/>
      <c r="AA41" s="32"/>
      <c r="AB41" s="32"/>
      <c r="AC41" s="32"/>
      <c r="AD41" s="32"/>
      <c r="AE41" s="32"/>
      <c r="AF41" s="37"/>
      <c r="AG41" s="38"/>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row>
    <row r="42" spans="1:57" s="4" customFormat="1" ht="3.95" customHeight="1" x14ac:dyDescent="0.25">
      <c r="A42" s="41"/>
      <c r="B42" s="42"/>
      <c r="C42" s="42"/>
      <c r="D42" s="57"/>
      <c r="E42" s="57"/>
      <c r="F42" s="57"/>
      <c r="G42" s="57"/>
      <c r="H42" s="43"/>
      <c r="I42" s="32"/>
      <c r="J42" s="33"/>
      <c r="K42" s="33"/>
      <c r="L42" s="34"/>
      <c r="M42" s="33"/>
      <c r="N42" s="33"/>
      <c r="O42" s="32"/>
      <c r="P42" s="33"/>
      <c r="R42" s="6"/>
      <c r="S42" s="33"/>
      <c r="T42" s="32"/>
      <c r="U42" s="33"/>
      <c r="V42" s="33"/>
      <c r="W42" s="32"/>
      <c r="X42" s="32"/>
      <c r="Y42" s="32"/>
      <c r="Z42" s="32"/>
      <c r="AA42" s="32"/>
      <c r="AB42" s="32"/>
      <c r="AC42" s="32"/>
      <c r="AD42" s="32"/>
      <c r="AE42" s="32"/>
      <c r="AF42" s="37"/>
      <c r="AG42" s="38"/>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row>
    <row r="43" spans="1:57" s="4" customFormat="1" ht="20.100000000000001" customHeight="1" x14ac:dyDescent="0.25">
      <c r="A43" s="89" t="s">
        <v>54</v>
      </c>
      <c r="B43" s="90"/>
      <c r="C43" s="91"/>
      <c r="D43" s="30">
        <f>D26+D41</f>
        <v>0</v>
      </c>
      <c r="E43" s="30">
        <f t="shared" ref="E43:G43" si="6">E26+E41</f>
        <v>0</v>
      </c>
      <c r="F43" s="30">
        <f t="shared" si="6"/>
        <v>0</v>
      </c>
      <c r="G43" s="30">
        <f t="shared" si="6"/>
        <v>0</v>
      </c>
      <c r="H43" s="31" t="str">
        <f>IF(G43="","",IF(G43=0,"",G43/D43))</f>
        <v/>
      </c>
      <c r="I43" s="32"/>
      <c r="J43" s="33"/>
      <c r="K43" s="33"/>
      <c r="L43" s="34"/>
      <c r="M43" s="33"/>
      <c r="N43" s="33"/>
      <c r="O43" s="32"/>
      <c r="P43" s="33"/>
      <c r="R43" s="6"/>
      <c r="S43" s="33"/>
      <c r="T43" s="32"/>
      <c r="U43" s="33"/>
      <c r="V43" s="33"/>
      <c r="W43" s="32"/>
      <c r="X43" s="32"/>
      <c r="Y43" s="32"/>
      <c r="Z43" s="32"/>
      <c r="AA43" s="32"/>
      <c r="AB43" s="32"/>
      <c r="AC43" s="32"/>
      <c r="AD43" s="32"/>
      <c r="AE43" s="32"/>
      <c r="AF43" s="37"/>
      <c r="AG43" s="38"/>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row>
    <row r="44" spans="1:57" s="4" customFormat="1" ht="25.9" customHeight="1" x14ac:dyDescent="0.25">
      <c r="A44" s="44"/>
      <c r="B44" s="45"/>
      <c r="C44" s="45"/>
      <c r="D44" s="46"/>
      <c r="E44" s="47"/>
      <c r="F44" s="45"/>
      <c r="G44" s="45"/>
      <c r="H44" s="45"/>
      <c r="L44" s="6"/>
      <c r="N44" s="6"/>
      <c r="R44" s="6"/>
    </row>
    <row r="45" spans="1:57" s="4" customFormat="1" ht="24.6" customHeight="1" x14ac:dyDescent="0.25">
      <c r="A45" s="93" t="s">
        <v>40</v>
      </c>
      <c r="B45" s="93"/>
      <c r="C45" s="93"/>
      <c r="D45" s="93"/>
      <c r="E45" s="157"/>
      <c r="F45" s="157"/>
      <c r="G45" s="157"/>
      <c r="H45" s="157"/>
      <c r="L45" s="6"/>
      <c r="N45" s="6"/>
      <c r="R45" s="6"/>
    </row>
    <row r="46" spans="1:57" s="4" customFormat="1" ht="36.950000000000003" customHeight="1" x14ac:dyDescent="0.25">
      <c r="A46" s="48" t="s">
        <v>68</v>
      </c>
      <c r="B46" s="48" t="s">
        <v>7</v>
      </c>
      <c r="C46" s="120" t="s">
        <v>25</v>
      </c>
      <c r="D46" s="120"/>
      <c r="E46" s="58"/>
      <c r="F46" s="158"/>
      <c r="G46" s="158"/>
      <c r="H46" s="158"/>
      <c r="L46" s="6"/>
      <c r="N46" s="6"/>
      <c r="R46" s="6"/>
    </row>
    <row r="47" spans="1:57" s="4" customFormat="1" ht="20.100000000000001" customHeight="1" x14ac:dyDescent="0.25">
      <c r="A47" s="29">
        <v>1</v>
      </c>
      <c r="B47" s="2"/>
      <c r="C47" s="155"/>
      <c r="D47" s="155"/>
      <c r="E47" s="59"/>
      <c r="F47" s="156"/>
      <c r="G47" s="156"/>
      <c r="H47" s="156"/>
      <c r="L47" s="6"/>
      <c r="N47" s="6"/>
      <c r="R47" s="6"/>
    </row>
    <row r="48" spans="1:57" s="4" customFormat="1" ht="20.100000000000001" customHeight="1" x14ac:dyDescent="0.25">
      <c r="A48" s="29">
        <v>2</v>
      </c>
      <c r="B48" s="2"/>
      <c r="C48" s="155"/>
      <c r="D48" s="155"/>
      <c r="E48" s="59"/>
      <c r="F48" s="156"/>
      <c r="G48" s="156"/>
      <c r="H48" s="156"/>
      <c r="L48" s="6"/>
      <c r="N48" s="6"/>
      <c r="R48" s="6"/>
    </row>
    <row r="49" spans="1:18" s="4" customFormat="1" ht="20.100000000000001" customHeight="1" x14ac:dyDescent="0.25">
      <c r="A49" s="29">
        <v>3</v>
      </c>
      <c r="B49" s="2"/>
      <c r="C49" s="155"/>
      <c r="D49" s="155"/>
      <c r="E49" s="59"/>
      <c r="F49" s="156"/>
      <c r="G49" s="156"/>
      <c r="H49" s="156"/>
      <c r="L49" s="6"/>
      <c r="N49" s="6"/>
      <c r="R49" s="6"/>
    </row>
    <row r="50" spans="1:18" s="4" customFormat="1" ht="20.100000000000001" customHeight="1" x14ac:dyDescent="0.25">
      <c r="A50" s="29">
        <v>4</v>
      </c>
      <c r="B50" s="2"/>
      <c r="C50" s="155"/>
      <c r="D50" s="155"/>
      <c r="E50" s="59"/>
      <c r="F50" s="156"/>
      <c r="G50" s="156"/>
      <c r="H50" s="156"/>
      <c r="L50" s="6"/>
      <c r="N50" s="6"/>
      <c r="R50" s="6"/>
    </row>
    <row r="51" spans="1:18" s="4" customFormat="1" ht="20.100000000000001" customHeight="1" x14ac:dyDescent="0.25">
      <c r="A51" s="29">
        <v>5</v>
      </c>
      <c r="B51" s="2"/>
      <c r="C51" s="155"/>
      <c r="D51" s="155"/>
      <c r="E51" s="59"/>
      <c r="F51" s="156"/>
      <c r="G51" s="156"/>
      <c r="H51" s="156"/>
      <c r="L51" s="6"/>
      <c r="N51" s="6"/>
      <c r="R51" s="6"/>
    </row>
    <row r="52" spans="1:18" s="4" customFormat="1" ht="20.100000000000001" customHeight="1" x14ac:dyDescent="0.25">
      <c r="A52" s="29">
        <v>6</v>
      </c>
      <c r="B52" s="2"/>
      <c r="C52" s="155"/>
      <c r="D52" s="155"/>
      <c r="E52" s="59"/>
      <c r="F52" s="156"/>
      <c r="G52" s="156"/>
      <c r="H52" s="156"/>
      <c r="L52" s="6"/>
      <c r="N52" s="6"/>
      <c r="R52" s="6"/>
    </row>
    <row r="53" spans="1:18" s="4" customFormat="1" ht="20.100000000000001" customHeight="1" x14ac:dyDescent="0.25">
      <c r="A53" s="29">
        <v>7</v>
      </c>
      <c r="B53" s="2"/>
      <c r="C53" s="155"/>
      <c r="D53" s="155"/>
      <c r="E53" s="59"/>
      <c r="F53" s="156"/>
      <c r="G53" s="156"/>
      <c r="H53" s="156"/>
      <c r="L53" s="6"/>
      <c r="N53" s="6"/>
      <c r="R53" s="6"/>
    </row>
    <row r="54" spans="1:18" s="4" customFormat="1" ht="20.100000000000001" customHeight="1" x14ac:dyDescent="0.25">
      <c r="A54" s="29">
        <v>8</v>
      </c>
      <c r="B54" s="2"/>
      <c r="C54" s="155"/>
      <c r="D54" s="155"/>
      <c r="E54" s="59"/>
      <c r="F54" s="156"/>
      <c r="G54" s="156"/>
      <c r="H54" s="156"/>
      <c r="L54" s="6"/>
      <c r="N54" s="6"/>
      <c r="R54" s="6"/>
    </row>
    <row r="55" spans="1:18" s="4" customFormat="1" ht="20.100000000000001" customHeight="1" x14ac:dyDescent="0.25">
      <c r="A55" s="29">
        <v>9</v>
      </c>
      <c r="B55" s="2"/>
      <c r="C55" s="155"/>
      <c r="D55" s="155"/>
      <c r="E55" s="59"/>
      <c r="F55" s="156"/>
      <c r="G55" s="156"/>
      <c r="H55" s="156"/>
      <c r="L55" s="6"/>
      <c r="N55" s="6"/>
      <c r="R55" s="6"/>
    </row>
    <row r="56" spans="1:18" s="4" customFormat="1" ht="20.100000000000001" customHeight="1" x14ac:dyDescent="0.25">
      <c r="A56" s="29">
        <v>10</v>
      </c>
      <c r="B56" s="2"/>
      <c r="C56" s="155"/>
      <c r="D56" s="155"/>
      <c r="E56" s="59"/>
      <c r="F56" s="156"/>
      <c r="G56" s="156"/>
      <c r="H56" s="156"/>
      <c r="L56" s="6"/>
      <c r="N56" s="6"/>
      <c r="R56" s="6"/>
    </row>
    <row r="57" spans="1:18" s="4" customFormat="1" ht="20.100000000000001" customHeight="1" x14ac:dyDescent="0.25">
      <c r="A57" s="29">
        <v>11</v>
      </c>
      <c r="B57" s="2"/>
      <c r="C57" s="155"/>
      <c r="D57" s="155"/>
      <c r="E57" s="59"/>
      <c r="F57" s="156"/>
      <c r="G57" s="156"/>
      <c r="H57" s="156"/>
      <c r="L57" s="6"/>
      <c r="N57" s="6"/>
      <c r="R57" s="6"/>
    </row>
    <row r="58" spans="1:18" s="4" customFormat="1" ht="20.100000000000001" customHeight="1" x14ac:dyDescent="0.25">
      <c r="A58" s="29">
        <v>12</v>
      </c>
      <c r="B58" s="2"/>
      <c r="C58" s="155"/>
      <c r="D58" s="155"/>
      <c r="E58" s="59"/>
      <c r="F58" s="156"/>
      <c r="G58" s="156"/>
      <c r="H58" s="156"/>
      <c r="L58" s="6"/>
      <c r="N58" s="6"/>
      <c r="R58" s="6"/>
    </row>
    <row r="59" spans="1:18" s="4" customFormat="1" ht="20.100000000000001" customHeight="1" x14ac:dyDescent="0.25">
      <c r="A59" s="29">
        <v>13</v>
      </c>
      <c r="B59" s="2"/>
      <c r="C59" s="155"/>
      <c r="D59" s="155"/>
      <c r="E59" s="59"/>
      <c r="F59" s="156"/>
      <c r="G59" s="156"/>
      <c r="H59" s="156"/>
      <c r="L59" s="6"/>
      <c r="N59" s="6"/>
      <c r="R59" s="6"/>
    </row>
    <row r="60" spans="1:18" s="4" customFormat="1" ht="20.100000000000001" customHeight="1" x14ac:dyDescent="0.25">
      <c r="A60" s="29">
        <v>14</v>
      </c>
      <c r="B60" s="2"/>
      <c r="C60" s="155"/>
      <c r="D60" s="155"/>
      <c r="E60" s="59"/>
      <c r="F60" s="156"/>
      <c r="G60" s="156"/>
      <c r="H60" s="156"/>
      <c r="L60" s="6"/>
      <c r="N60" s="6"/>
      <c r="R60" s="6"/>
    </row>
    <row r="61" spans="1:18" s="4" customFormat="1" ht="20.100000000000001" customHeight="1" x14ac:dyDescent="0.25">
      <c r="A61" s="29">
        <v>15</v>
      </c>
      <c r="B61" s="2"/>
      <c r="C61" s="155"/>
      <c r="D61" s="155"/>
      <c r="E61" s="59"/>
      <c r="F61" s="156"/>
      <c r="G61" s="156"/>
      <c r="H61" s="156"/>
      <c r="L61" s="6"/>
      <c r="N61" s="6"/>
      <c r="R61" s="6"/>
    </row>
    <row r="62" spans="1:18" s="4" customFormat="1" ht="20.100000000000001" customHeight="1" x14ac:dyDescent="0.25">
      <c r="A62" s="29">
        <v>16</v>
      </c>
      <c r="B62" s="2"/>
      <c r="C62" s="155"/>
      <c r="D62" s="155"/>
      <c r="E62" s="59"/>
      <c r="F62" s="156"/>
      <c r="G62" s="156"/>
      <c r="H62" s="156"/>
      <c r="L62" s="6"/>
      <c r="N62" s="6"/>
      <c r="R62" s="6"/>
    </row>
    <row r="63" spans="1:18" s="4" customFormat="1" ht="20.100000000000001" customHeight="1" x14ac:dyDescent="0.25">
      <c r="A63" s="29">
        <v>17</v>
      </c>
      <c r="B63" s="2"/>
      <c r="C63" s="155"/>
      <c r="D63" s="155"/>
      <c r="E63" s="59"/>
      <c r="F63" s="156"/>
      <c r="G63" s="156"/>
      <c r="H63" s="156"/>
      <c r="L63" s="6"/>
      <c r="N63" s="6"/>
      <c r="R63" s="6"/>
    </row>
    <row r="64" spans="1:18" s="4" customFormat="1" ht="20.100000000000001" customHeight="1" x14ac:dyDescent="0.25">
      <c r="A64" s="29">
        <v>18</v>
      </c>
      <c r="B64" s="2"/>
      <c r="C64" s="155"/>
      <c r="D64" s="155"/>
      <c r="E64" s="59"/>
      <c r="F64" s="156"/>
      <c r="G64" s="156"/>
      <c r="H64" s="156"/>
      <c r="L64" s="6"/>
      <c r="N64" s="6"/>
      <c r="R64" s="6"/>
    </row>
    <row r="65" spans="1:18" s="4" customFormat="1" ht="20.100000000000001" customHeight="1" x14ac:dyDescent="0.25">
      <c r="A65" s="29">
        <v>19</v>
      </c>
      <c r="B65" s="2"/>
      <c r="C65" s="155"/>
      <c r="D65" s="155"/>
      <c r="E65" s="59"/>
      <c r="F65" s="156"/>
      <c r="G65" s="156"/>
      <c r="H65" s="156"/>
      <c r="L65" s="6"/>
      <c r="N65" s="6"/>
      <c r="R65" s="6"/>
    </row>
    <row r="66" spans="1:18" s="4" customFormat="1" ht="20.100000000000001" customHeight="1" x14ac:dyDescent="0.25">
      <c r="A66" s="29">
        <v>20</v>
      </c>
      <c r="B66" s="2"/>
      <c r="C66" s="155"/>
      <c r="D66" s="155"/>
      <c r="E66" s="59"/>
      <c r="F66" s="160"/>
      <c r="G66" s="160"/>
      <c r="H66" s="160"/>
      <c r="L66" s="6"/>
      <c r="N66" s="6"/>
      <c r="R66" s="6"/>
    </row>
    <row r="67" spans="1:18" s="4" customFormat="1" ht="3.95" customHeight="1" x14ac:dyDescent="0.25">
      <c r="A67" s="161"/>
      <c r="B67" s="162"/>
      <c r="C67" s="162"/>
      <c r="D67" s="163"/>
      <c r="E67" s="60"/>
      <c r="F67" s="60"/>
      <c r="G67" s="60"/>
      <c r="H67" s="61"/>
      <c r="L67" s="6"/>
      <c r="N67" s="6"/>
      <c r="R67" s="6"/>
    </row>
    <row r="68" spans="1:18" s="4" customFormat="1" ht="20.100000000000001" customHeight="1" x14ac:dyDescent="0.25">
      <c r="A68" s="52" t="s">
        <v>28</v>
      </c>
      <c r="B68" s="53">
        <f>SUM(B47:B66)</f>
        <v>0</v>
      </c>
      <c r="C68" s="159"/>
      <c r="D68" s="159"/>
      <c r="E68" s="62"/>
      <c r="L68" s="6"/>
      <c r="N68" s="6"/>
      <c r="R68" s="6"/>
    </row>
    <row r="69" spans="1:18" s="4" customFormat="1" ht="20.100000000000001" customHeight="1" x14ac:dyDescent="0.25">
      <c r="A69" s="44"/>
      <c r="B69" s="44"/>
      <c r="C69" s="44"/>
      <c r="D69" s="44"/>
      <c r="E69" s="44"/>
      <c r="F69" s="44"/>
      <c r="G69" s="44"/>
      <c r="H69" s="44"/>
      <c r="L69" s="6"/>
      <c r="N69" s="6"/>
      <c r="R69" s="6"/>
    </row>
    <row r="70" spans="1:18" s="4" customFormat="1" ht="15" x14ac:dyDescent="0.25">
      <c r="A70" s="54"/>
      <c r="L70" s="6"/>
      <c r="N70" s="6"/>
      <c r="R70" s="6"/>
    </row>
    <row r="71" spans="1:18" s="4" customFormat="1" ht="15.75" x14ac:dyDescent="0.25">
      <c r="A71" s="23"/>
      <c r="H71" s="50"/>
      <c r="L71" s="6"/>
      <c r="N71" s="6"/>
      <c r="R71" s="6"/>
    </row>
    <row r="72" spans="1:18" s="4" customFormat="1" ht="15.75" x14ac:dyDescent="0.25">
      <c r="A72" s="55"/>
      <c r="H72" s="51"/>
      <c r="L72" s="6"/>
      <c r="N72" s="6"/>
      <c r="R72" s="6"/>
    </row>
    <row r="73" spans="1:18" s="4" customFormat="1" ht="15" x14ac:dyDescent="0.25">
      <c r="L73" s="6"/>
      <c r="N73" s="6"/>
      <c r="R73" s="6"/>
    </row>
    <row r="74" spans="1:18" s="4" customFormat="1" ht="15" x14ac:dyDescent="0.25">
      <c r="L74" s="6"/>
      <c r="N74" s="6"/>
      <c r="R74" s="6"/>
    </row>
    <row r="75" spans="1:18" s="4" customFormat="1" ht="15" x14ac:dyDescent="0.25">
      <c r="L75" s="6"/>
      <c r="N75" s="6"/>
      <c r="R75" s="6"/>
    </row>
    <row r="76" spans="1:18" s="4" customFormat="1" ht="15" x14ac:dyDescent="0.25">
      <c r="L76" s="6"/>
      <c r="N76" s="6"/>
      <c r="R76" s="6"/>
    </row>
    <row r="77" spans="1:18" s="4" customFormat="1" ht="15" x14ac:dyDescent="0.25">
      <c r="L77" s="6"/>
      <c r="N77" s="6"/>
      <c r="R77" s="6"/>
    </row>
    <row r="78" spans="1:18" s="4" customFormat="1" ht="15" x14ac:dyDescent="0.25">
      <c r="L78" s="6"/>
      <c r="N78" s="6"/>
      <c r="R78" s="6"/>
    </row>
    <row r="79" spans="1:18" s="4" customFormat="1" ht="15" x14ac:dyDescent="0.25">
      <c r="L79" s="6"/>
      <c r="N79" s="6"/>
      <c r="R79" s="6"/>
    </row>
    <row r="80" spans="1:18" s="4" customFormat="1" ht="15" x14ac:dyDescent="0.25">
      <c r="L80" s="6"/>
      <c r="N80" s="6"/>
      <c r="R80" s="6"/>
    </row>
    <row r="81" spans="12:18" s="4" customFormat="1" ht="15" x14ac:dyDescent="0.25">
      <c r="L81" s="6"/>
      <c r="N81" s="6"/>
      <c r="R81" s="6"/>
    </row>
    <row r="82" spans="12:18" s="4" customFormat="1" ht="15" x14ac:dyDescent="0.25">
      <c r="L82" s="6"/>
      <c r="N82" s="6"/>
      <c r="R82" s="6"/>
    </row>
    <row r="83" spans="12:18" s="4" customFormat="1" ht="15" x14ac:dyDescent="0.25">
      <c r="L83" s="6"/>
      <c r="N83" s="6"/>
      <c r="R83" s="6"/>
    </row>
    <row r="84" spans="12:18" s="4" customFormat="1" ht="15" x14ac:dyDescent="0.25">
      <c r="L84" s="6"/>
      <c r="N84" s="6"/>
      <c r="R84" s="6"/>
    </row>
    <row r="85" spans="12:18" s="4" customFormat="1" ht="15" x14ac:dyDescent="0.25">
      <c r="L85" s="6"/>
      <c r="N85" s="6"/>
      <c r="R85" s="6"/>
    </row>
    <row r="86" spans="12:18" s="4" customFormat="1" ht="15" x14ac:dyDescent="0.25">
      <c r="L86" s="6"/>
      <c r="N86" s="6"/>
      <c r="R86" s="6"/>
    </row>
    <row r="87" spans="12:18" s="4" customFormat="1" ht="15" x14ac:dyDescent="0.25">
      <c r="L87" s="6"/>
      <c r="N87" s="6"/>
      <c r="R87" s="6"/>
    </row>
    <row r="88" spans="12:18" s="4" customFormat="1" ht="15" x14ac:dyDescent="0.25">
      <c r="L88" s="6"/>
      <c r="N88" s="6"/>
      <c r="R88" s="6"/>
    </row>
    <row r="89" spans="12:18" s="4" customFormat="1" ht="15" x14ac:dyDescent="0.25">
      <c r="L89" s="6"/>
      <c r="N89" s="6"/>
      <c r="R89" s="6"/>
    </row>
    <row r="90" spans="12:18" s="4" customFormat="1" ht="15" x14ac:dyDescent="0.25">
      <c r="L90" s="6"/>
      <c r="N90" s="6"/>
      <c r="R90" s="6"/>
    </row>
    <row r="91" spans="12:18" s="4" customFormat="1" ht="15" x14ac:dyDescent="0.25">
      <c r="L91" s="6"/>
      <c r="N91" s="6"/>
      <c r="R91" s="6"/>
    </row>
    <row r="92" spans="12:18" s="4" customFormat="1" ht="15" x14ac:dyDescent="0.25">
      <c r="L92" s="6"/>
      <c r="N92" s="6"/>
      <c r="R92" s="6"/>
    </row>
    <row r="93" spans="12:18" s="4" customFormat="1" ht="15" x14ac:dyDescent="0.25">
      <c r="L93" s="6"/>
      <c r="N93" s="6"/>
      <c r="R93" s="6"/>
    </row>
    <row r="94" spans="12:18" s="4" customFormat="1" ht="15" x14ac:dyDescent="0.25">
      <c r="L94" s="6"/>
      <c r="N94" s="6"/>
      <c r="R94" s="6"/>
    </row>
    <row r="95" spans="12:18" s="4" customFormat="1" ht="15" x14ac:dyDescent="0.25">
      <c r="L95" s="6"/>
      <c r="N95" s="6"/>
      <c r="R95" s="6"/>
    </row>
    <row r="96" spans="12:18" s="4" customFormat="1" ht="15" x14ac:dyDescent="0.25">
      <c r="L96" s="6"/>
      <c r="N96" s="6"/>
      <c r="R96" s="6"/>
    </row>
    <row r="97" spans="12:18" s="4" customFormat="1" ht="15" x14ac:dyDescent="0.25">
      <c r="L97" s="6"/>
      <c r="N97" s="6"/>
      <c r="R97" s="6"/>
    </row>
    <row r="98" spans="12:18" s="4" customFormat="1" ht="15" x14ac:dyDescent="0.25">
      <c r="L98" s="6"/>
      <c r="N98" s="6"/>
      <c r="R98" s="6"/>
    </row>
    <row r="99" spans="12:18" s="4" customFormat="1" ht="15" x14ac:dyDescent="0.25">
      <c r="L99" s="6"/>
      <c r="N99" s="6"/>
      <c r="R99" s="6"/>
    </row>
    <row r="100" spans="12:18" s="4" customFormat="1" ht="15" x14ac:dyDescent="0.25">
      <c r="L100" s="6"/>
      <c r="N100" s="6"/>
      <c r="R100" s="6"/>
    </row>
    <row r="101" spans="12:18" s="4" customFormat="1" ht="15" x14ac:dyDescent="0.25">
      <c r="L101" s="6"/>
      <c r="N101" s="6"/>
      <c r="R101" s="6"/>
    </row>
    <row r="102" spans="12:18" s="4" customFormat="1" ht="15" x14ac:dyDescent="0.25">
      <c r="L102" s="6"/>
      <c r="N102" s="6"/>
      <c r="R102" s="6"/>
    </row>
    <row r="103" spans="12:18" s="4" customFormat="1" ht="15" x14ac:dyDescent="0.25">
      <c r="L103" s="6"/>
      <c r="N103" s="6"/>
      <c r="R103" s="6"/>
    </row>
    <row r="104" spans="12:18" s="4" customFormat="1" ht="15" x14ac:dyDescent="0.25">
      <c r="L104" s="6"/>
      <c r="N104" s="6"/>
      <c r="R104" s="6"/>
    </row>
    <row r="105" spans="12:18" s="4" customFormat="1" ht="15" x14ac:dyDescent="0.25"/>
    <row r="106" spans="12:18" s="4" customFormat="1" ht="15" x14ac:dyDescent="0.25"/>
    <row r="107" spans="12:18" s="4" customFormat="1" ht="15" x14ac:dyDescent="0.25"/>
  </sheetData>
  <sheetProtection algorithmName="SHA-512" hashValue="lXBZe3bp8XE7armsdrbIvjL9XlzmrNNOz2dA94ApTv8dHaLc/MOOX+iJmbeQe4gg46cDHehnFauTrHUO4gC98w==" saltValue="TnIsaIa6/gpug4sRH8LT3A==" spinCount="100000" sheet="1" formatColumns="0" formatRows="0" selectLockedCells="1" autoFilter="0"/>
  <mergeCells count="101">
    <mergeCell ref="C65:D65"/>
    <mergeCell ref="F65:H65"/>
    <mergeCell ref="C66:D66"/>
    <mergeCell ref="F66:H66"/>
    <mergeCell ref="A67:D67"/>
    <mergeCell ref="C68:D68"/>
    <mergeCell ref="C62:D62"/>
    <mergeCell ref="F62:H62"/>
    <mergeCell ref="C63:D63"/>
    <mergeCell ref="F63:H63"/>
    <mergeCell ref="C64:D64"/>
    <mergeCell ref="F64:H64"/>
    <mergeCell ref="C59:D59"/>
    <mergeCell ref="F59:H59"/>
    <mergeCell ref="C60:D60"/>
    <mergeCell ref="F60:H60"/>
    <mergeCell ref="C61:D61"/>
    <mergeCell ref="F61:H61"/>
    <mergeCell ref="C56:D56"/>
    <mergeCell ref="F56:H56"/>
    <mergeCell ref="C57:D57"/>
    <mergeCell ref="F57:H57"/>
    <mergeCell ref="C58:D58"/>
    <mergeCell ref="F58:H58"/>
    <mergeCell ref="C53:D53"/>
    <mergeCell ref="F53:H53"/>
    <mergeCell ref="C54:D54"/>
    <mergeCell ref="F54:H54"/>
    <mergeCell ref="C55:D55"/>
    <mergeCell ref="F55:H55"/>
    <mergeCell ref="C50:D50"/>
    <mergeCell ref="F50:H50"/>
    <mergeCell ref="C51:D51"/>
    <mergeCell ref="F51:H51"/>
    <mergeCell ref="C52:D52"/>
    <mergeCell ref="F52:H52"/>
    <mergeCell ref="C47:D47"/>
    <mergeCell ref="F47:H47"/>
    <mergeCell ref="C48:D48"/>
    <mergeCell ref="F48:H48"/>
    <mergeCell ref="C49:D49"/>
    <mergeCell ref="F49:H49"/>
    <mergeCell ref="B41:C41"/>
    <mergeCell ref="A43:C43"/>
    <mergeCell ref="A45:D45"/>
    <mergeCell ref="E45:H45"/>
    <mergeCell ref="C46:D46"/>
    <mergeCell ref="F46:H46"/>
    <mergeCell ref="B35:C35"/>
    <mergeCell ref="B36:C36"/>
    <mergeCell ref="B37:C37"/>
    <mergeCell ref="B38:C38"/>
    <mergeCell ref="B39:C39"/>
    <mergeCell ref="B40:C40"/>
    <mergeCell ref="B29:C29"/>
    <mergeCell ref="B30:C30"/>
    <mergeCell ref="B31:C31"/>
    <mergeCell ref="B32:C32"/>
    <mergeCell ref="B33:C33"/>
    <mergeCell ref="B34:C34"/>
    <mergeCell ref="B23:C23"/>
    <mergeCell ref="B24:C24"/>
    <mergeCell ref="B25:C25"/>
    <mergeCell ref="B26:C26"/>
    <mergeCell ref="A27:H27"/>
    <mergeCell ref="B28:C28"/>
    <mergeCell ref="B17:C17"/>
    <mergeCell ref="B18:C18"/>
    <mergeCell ref="B19:C19"/>
    <mergeCell ref="B20:C20"/>
    <mergeCell ref="B21:C21"/>
    <mergeCell ref="B22:C22"/>
    <mergeCell ref="B15:C15"/>
    <mergeCell ref="B16:C16"/>
    <mergeCell ref="C9:D9"/>
    <mergeCell ref="A10:B10"/>
    <mergeCell ref="C10:D10"/>
    <mergeCell ref="F10:H10"/>
    <mergeCell ref="A11:B11"/>
    <mergeCell ref="C11:D11"/>
    <mergeCell ref="F11:H11"/>
    <mergeCell ref="A8:B8"/>
    <mergeCell ref="C8:D8"/>
    <mergeCell ref="E8:E9"/>
    <mergeCell ref="F8:H9"/>
    <mergeCell ref="A9:B9"/>
    <mergeCell ref="A12:H12"/>
    <mergeCell ref="AF12:AG12"/>
    <mergeCell ref="B13:C13"/>
    <mergeCell ref="B14:C14"/>
    <mergeCell ref="F1:H1"/>
    <mergeCell ref="F2:H2"/>
    <mergeCell ref="F3:H3"/>
    <mergeCell ref="F4:H4"/>
    <mergeCell ref="C5:F5"/>
    <mergeCell ref="G5:H5"/>
    <mergeCell ref="A6:D6"/>
    <mergeCell ref="E6:H6"/>
    <mergeCell ref="A7:B7"/>
    <mergeCell ref="C7:D7"/>
    <mergeCell ref="E7:H7"/>
  </mergeCells>
  <conditionalFormatting sqref="A10:A11 B47:C47 B48:B66">
    <cfRule type="cellIs" priority="22" stopIfTrue="1" operator="notEqual">
      <formula>0</formula>
    </cfRule>
  </conditionalFormatting>
  <conditionalFormatting sqref="A10:A11 B47:C47 B48:B66">
    <cfRule type="cellIs" dxfId="25" priority="21" stopIfTrue="1" operator="equal">
      <formula>0</formula>
    </cfRule>
  </conditionalFormatting>
  <conditionalFormatting sqref="A10:A11">
    <cfRule type="cellIs" dxfId="24" priority="20" operator="equal">
      <formula>#REF!</formula>
    </cfRule>
  </conditionalFormatting>
  <conditionalFormatting sqref="G5">
    <cfRule type="cellIs" dxfId="23" priority="19" stopIfTrue="1" operator="equal">
      <formula>0</formula>
    </cfRule>
  </conditionalFormatting>
  <conditionalFormatting sqref="C7">
    <cfRule type="cellIs" dxfId="22" priority="16" stopIfTrue="1" operator="equal">
      <formula>0</formula>
    </cfRule>
  </conditionalFormatting>
  <conditionalFormatting sqref="C8:C9">
    <cfRule type="cellIs" dxfId="21" priority="15" stopIfTrue="1" operator="equal">
      <formula>0</formula>
    </cfRule>
  </conditionalFormatting>
  <conditionalFormatting sqref="C48:C66">
    <cfRule type="cellIs" priority="18" stopIfTrue="1" operator="notEqual">
      <formula>0</formula>
    </cfRule>
  </conditionalFormatting>
  <conditionalFormatting sqref="C48:C66">
    <cfRule type="cellIs" dxfId="20" priority="17" stopIfTrue="1" operator="equal">
      <formula>0</formula>
    </cfRule>
  </conditionalFormatting>
  <conditionalFormatting sqref="D14">
    <cfRule type="cellIs" priority="14" stopIfTrue="1" operator="notEqual">
      <formula>0</formula>
    </cfRule>
  </conditionalFormatting>
  <conditionalFormatting sqref="D14">
    <cfRule type="cellIs" dxfId="19" priority="13" stopIfTrue="1" operator="equal">
      <formula>0</formula>
    </cfRule>
  </conditionalFormatting>
  <conditionalFormatting sqref="D15:F25">
    <cfRule type="cellIs" priority="12" stopIfTrue="1" operator="notEqual">
      <formula>0</formula>
    </cfRule>
  </conditionalFormatting>
  <conditionalFormatting sqref="D15:F25">
    <cfRule type="cellIs" dxfId="18" priority="11" stopIfTrue="1" operator="equal">
      <formula>0</formula>
    </cfRule>
  </conditionalFormatting>
  <conditionalFormatting sqref="E14:F14">
    <cfRule type="cellIs" priority="10" stopIfTrue="1" operator="notEqual">
      <formula>0</formula>
    </cfRule>
  </conditionalFormatting>
  <conditionalFormatting sqref="E14:F14">
    <cfRule type="cellIs" dxfId="17" priority="9" stopIfTrue="1" operator="equal">
      <formula>0</formula>
    </cfRule>
  </conditionalFormatting>
  <conditionalFormatting sqref="D29">
    <cfRule type="cellIs" priority="8" stopIfTrue="1" operator="notEqual">
      <formula>0</formula>
    </cfRule>
  </conditionalFormatting>
  <conditionalFormatting sqref="D29">
    <cfRule type="cellIs" dxfId="16" priority="7" stopIfTrue="1" operator="equal">
      <formula>0</formula>
    </cfRule>
  </conditionalFormatting>
  <conditionalFormatting sqref="D30:F40">
    <cfRule type="cellIs" priority="6" stopIfTrue="1" operator="notEqual">
      <formula>0</formula>
    </cfRule>
  </conditionalFormatting>
  <conditionalFormatting sqref="D30:F40">
    <cfRule type="cellIs" dxfId="15" priority="5" stopIfTrue="1" operator="equal">
      <formula>""</formula>
    </cfRule>
  </conditionalFormatting>
  <conditionalFormatting sqref="E29:F29">
    <cfRule type="cellIs" priority="4" stopIfTrue="1" operator="notEqual">
      <formula>0</formula>
    </cfRule>
  </conditionalFormatting>
  <conditionalFormatting sqref="E29:F29">
    <cfRule type="cellIs" dxfId="14" priority="3" stopIfTrue="1" operator="equal">
      <formula>0</formula>
    </cfRule>
  </conditionalFormatting>
  <conditionalFormatting sqref="F4">
    <cfRule type="cellIs" dxfId="13" priority="1" stopIfTrue="1" operator="equal">
      <formula>0</formula>
    </cfRule>
  </conditionalFormatting>
  <hyperlinks>
    <hyperlink ref="AF4" location="Instructions!A8" display="Instructions" xr:uid="{A520724A-B3A3-4120-B94B-CE0D170A1468}"/>
  </hyperlinks>
  <printOptions horizontalCentered="1"/>
  <pageMargins left="0.25" right="0.25" top="0.75" bottom="0.75" header="0.3" footer="0.3"/>
  <pageSetup scale="18"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3BA8B-3C3F-4D86-ADC2-A6A473578E59}">
  <sheetPr>
    <tabColor theme="8" tint="0.59999389629810485"/>
    <pageSetUpPr fitToPage="1"/>
  </sheetPr>
  <dimension ref="A1:BE107"/>
  <sheetViews>
    <sheetView showGridLines="0" zoomScale="75" zoomScaleNormal="75" zoomScaleSheetLayoutView="70" workbookViewId="0">
      <selection activeCell="F4" sqref="F4:H4"/>
    </sheetView>
  </sheetViews>
  <sheetFormatPr defaultColWidth="9.140625" defaultRowHeight="14.25" x14ac:dyDescent="0.25"/>
  <cols>
    <col min="1" max="1" width="14.7109375" style="14" customWidth="1"/>
    <col min="2" max="2" width="19.7109375" style="14" customWidth="1"/>
    <col min="3" max="3" width="29.7109375" style="14" customWidth="1"/>
    <col min="4" max="4" width="23.7109375" style="14" customWidth="1"/>
    <col min="5" max="5" width="25.5703125" style="14" customWidth="1"/>
    <col min="6" max="6" width="23.85546875" style="14" customWidth="1"/>
    <col min="7" max="7" width="23.7109375" style="14" customWidth="1"/>
    <col min="8" max="8" width="18.85546875" style="14" customWidth="1"/>
    <col min="9" max="9" width="9.140625" style="14" customWidth="1"/>
    <col min="10" max="10" width="17.7109375" style="14" customWidth="1"/>
    <col min="11" max="11" width="33.28515625" style="14" customWidth="1"/>
    <col min="12" max="12" width="15.85546875" style="14" customWidth="1"/>
    <col min="13" max="13" width="15.7109375" style="14" customWidth="1"/>
    <col min="14" max="14" width="15.85546875" style="14" customWidth="1"/>
    <col min="15" max="15" width="10.7109375" style="14" customWidth="1"/>
    <col min="16" max="16" width="15.85546875" style="14" customWidth="1"/>
    <col min="17" max="17" width="30.28515625" style="14" customWidth="1"/>
    <col min="18" max="18" width="13.5703125" style="14" customWidth="1"/>
    <col min="19" max="19" width="10.7109375" style="14" customWidth="1"/>
    <col min="20" max="20" width="10.5703125" style="14" customWidth="1"/>
    <col min="21" max="22" width="10.7109375" style="14" customWidth="1"/>
    <col min="23" max="23" width="19.28515625" style="14" customWidth="1"/>
    <col min="24" max="24" width="10.7109375" style="14" customWidth="1"/>
    <col min="25" max="31" width="9.140625" style="14" customWidth="1"/>
    <col min="32" max="32" width="20.42578125" style="14" bestFit="1" customWidth="1"/>
    <col min="33" max="33" width="21.28515625" style="14" customWidth="1"/>
    <col min="34" max="16384" width="9.140625" style="14"/>
  </cols>
  <sheetData>
    <row r="1" spans="1:57" ht="27" customHeight="1" x14ac:dyDescent="0.25">
      <c r="E1" s="5" t="s">
        <v>9</v>
      </c>
      <c r="F1" s="164" t="str">
        <f>IF(('Contract Roll-up'!F1)="","",'Contract Roll-up'!F1)</f>
        <v/>
      </c>
      <c r="G1" s="165"/>
      <c r="H1" s="166"/>
    </row>
    <row r="2" spans="1:57" ht="27" customHeight="1" x14ac:dyDescent="0.25">
      <c r="E2" s="5" t="s">
        <v>10</v>
      </c>
      <c r="F2" s="164" t="str">
        <f>IF(('Contract Roll-up'!F2)="","",'Contract Roll-up'!F2)</f>
        <v/>
      </c>
      <c r="G2" s="165"/>
      <c r="H2" s="166"/>
    </row>
    <row r="3" spans="1:57" ht="27" customHeight="1" x14ac:dyDescent="0.25">
      <c r="E3" s="5" t="s">
        <v>11</v>
      </c>
      <c r="F3" s="164" t="str">
        <f>IF(('Contract Roll-up'!F3)="","",'Contract Roll-up'!F3)</f>
        <v/>
      </c>
      <c r="G3" s="165"/>
      <c r="H3" s="166"/>
      <c r="J3" s="9"/>
      <c r="K3" s="10" t="s">
        <v>41</v>
      </c>
    </row>
    <row r="4" spans="1:57" s="4" customFormat="1" ht="27" customHeight="1" x14ac:dyDescent="0.25">
      <c r="C4" s="11" t="s">
        <v>8</v>
      </c>
      <c r="D4" s="72" t="str">
        <f>IF(('Contract Roll-up'!D4)="","",'Contract Roll-up'!D4)</f>
        <v/>
      </c>
      <c r="E4" s="5" t="s">
        <v>52</v>
      </c>
      <c r="F4" s="102"/>
      <c r="G4" s="103"/>
      <c r="H4" s="104"/>
      <c r="L4" s="6"/>
      <c r="N4" s="6"/>
      <c r="R4" s="6"/>
      <c r="AA4" s="4">
        <v>4</v>
      </c>
      <c r="AF4" s="12" t="s">
        <v>0</v>
      </c>
      <c r="AG4" s="8" t="s">
        <v>1</v>
      </c>
    </row>
    <row r="5" spans="1:57" s="4" customFormat="1" ht="27" customHeight="1" x14ac:dyDescent="0.25">
      <c r="A5" s="13"/>
      <c r="C5" s="135" t="s">
        <v>29</v>
      </c>
      <c r="D5" s="136"/>
      <c r="E5" s="136"/>
      <c r="F5" s="136"/>
      <c r="G5" s="150"/>
      <c r="H5" s="150"/>
      <c r="L5" s="6"/>
      <c r="N5" s="6"/>
      <c r="R5" s="6"/>
      <c r="AA5" s="4">
        <v>5</v>
      </c>
    </row>
    <row r="6" spans="1:57" ht="21.95" customHeight="1" x14ac:dyDescent="0.25">
      <c r="A6" s="132" t="s">
        <v>30</v>
      </c>
      <c r="B6" s="133"/>
      <c r="C6" s="133"/>
      <c r="D6" s="134"/>
      <c r="E6" s="129" t="str">
        <f>IF('Contract Roll-up'!D3="HUB","Work Authorization HUB Status","Work Authorization DBE Status")</f>
        <v>Work Authorization DBE Status</v>
      </c>
      <c r="F6" s="130"/>
      <c r="G6" s="130"/>
      <c r="H6" s="131"/>
      <c r="J6" s="4"/>
      <c r="K6" s="15"/>
      <c r="L6" s="15"/>
      <c r="M6" s="15"/>
      <c r="N6" s="15"/>
      <c r="O6" s="15"/>
      <c r="P6" s="15"/>
      <c r="Q6" s="15"/>
      <c r="R6" s="15"/>
      <c r="S6" s="15"/>
      <c r="T6" s="15"/>
      <c r="U6" s="15"/>
      <c r="V6" s="15"/>
    </row>
    <row r="7" spans="1:57" s="4" customFormat="1" ht="19.5" customHeight="1" x14ac:dyDescent="0.25">
      <c r="A7" s="114" t="s">
        <v>31</v>
      </c>
      <c r="B7" s="115"/>
      <c r="C7" s="151">
        <v>20</v>
      </c>
      <c r="D7" s="152"/>
      <c r="E7" s="126" t="s">
        <v>35</v>
      </c>
      <c r="F7" s="127"/>
      <c r="G7" s="127"/>
      <c r="H7" s="128"/>
      <c r="L7" s="6"/>
      <c r="N7" s="6"/>
      <c r="R7" s="6"/>
      <c r="AA7" s="4" t="s">
        <v>2</v>
      </c>
    </row>
    <row r="8" spans="1:57" s="4" customFormat="1" ht="20.25" customHeight="1" x14ac:dyDescent="0.25">
      <c r="A8" s="110" t="s">
        <v>32</v>
      </c>
      <c r="B8" s="111"/>
      <c r="C8" s="99"/>
      <c r="D8" s="101"/>
      <c r="E8" s="167" t="str">
        <f>IF('Contract Roll-up'!D3="HUB","Total HUB Amount 
       Committed","Total DBE Amount 
       Committed")</f>
        <v>Total DBE Amount 
       Committed</v>
      </c>
      <c r="F8" s="169" t="str">
        <f>IF(D26=0,"",D26)</f>
        <v/>
      </c>
      <c r="G8" s="170"/>
      <c r="H8" s="171"/>
      <c r="L8" s="6"/>
      <c r="N8" s="6"/>
      <c r="R8" s="6"/>
      <c r="AA8" s="4" t="s">
        <v>3</v>
      </c>
    </row>
    <row r="9" spans="1:57" s="4" customFormat="1" ht="20.100000000000001" customHeight="1" x14ac:dyDescent="0.25">
      <c r="A9" s="110" t="s">
        <v>33</v>
      </c>
      <c r="B9" s="111"/>
      <c r="C9" s="116"/>
      <c r="D9" s="117"/>
      <c r="E9" s="168"/>
      <c r="F9" s="172"/>
      <c r="G9" s="173"/>
      <c r="H9" s="174"/>
      <c r="L9" s="6"/>
      <c r="N9" s="6"/>
      <c r="R9" s="6"/>
      <c r="AA9" s="4" t="s">
        <v>4</v>
      </c>
    </row>
    <row r="10" spans="1:57" s="4" customFormat="1" ht="30" customHeight="1" x14ac:dyDescent="0.25">
      <c r="A10" s="125" t="s">
        <v>34</v>
      </c>
      <c r="B10" s="125"/>
      <c r="C10" s="97">
        <f>B68</f>
        <v>0</v>
      </c>
      <c r="D10" s="98"/>
      <c r="E10" s="16" t="str">
        <f>IF('Contract Roll-up'!D3="HUB","HUB % Committed 
        to Date","DBE % Committed 
        to Date")</f>
        <v>DBE % Committed 
        to Date</v>
      </c>
      <c r="F10" s="149" t="str">
        <f>IF(C9="","",D26/C11)</f>
        <v/>
      </c>
      <c r="G10" s="149"/>
      <c r="H10" s="149"/>
      <c r="L10" s="6"/>
      <c r="N10" s="6"/>
      <c r="R10" s="6"/>
      <c r="AA10" s="4" t="s">
        <v>5</v>
      </c>
    </row>
    <row r="11" spans="1:57" s="4" customFormat="1" ht="19.5" customHeight="1" x14ac:dyDescent="0.2">
      <c r="A11" s="96" t="s">
        <v>51</v>
      </c>
      <c r="B11" s="96"/>
      <c r="C11" s="97">
        <f>C9+C10</f>
        <v>0</v>
      </c>
      <c r="D11" s="98"/>
      <c r="E11" s="16" t="str">
        <f>IF('Contract Roll-up'!D3="HUB","HUB % Paid to Date","DBE % Paid to Date")</f>
        <v>DBE % Paid to Date</v>
      </c>
      <c r="F11" s="149" t="str">
        <f>IF(C9="","",G26/C11)</f>
        <v/>
      </c>
      <c r="G11" s="149"/>
      <c r="H11" s="149"/>
      <c r="I11" s="17"/>
      <c r="J11" s="18"/>
      <c r="K11" s="18"/>
      <c r="L11" s="19"/>
      <c r="M11" s="18"/>
      <c r="N11" s="19"/>
      <c r="O11" s="18"/>
      <c r="P11" s="18"/>
      <c r="Q11" s="18"/>
      <c r="R11" s="19"/>
      <c r="S11" s="18"/>
      <c r="T11" s="18"/>
      <c r="U11" s="18"/>
      <c r="V11" s="18"/>
      <c r="W11" s="18"/>
      <c r="X11" s="18"/>
      <c r="Y11" s="18"/>
      <c r="Z11" s="18"/>
      <c r="AA11" s="18"/>
      <c r="AB11" s="18"/>
      <c r="AC11" s="18"/>
      <c r="AD11" s="18"/>
      <c r="AE11" s="18"/>
      <c r="AF11" s="18"/>
      <c r="AG11" s="18"/>
      <c r="AH11" s="18"/>
      <c r="AI11" s="18"/>
      <c r="AJ11" s="18"/>
      <c r="AK11" s="18"/>
    </row>
    <row r="12" spans="1:57" s="20" customFormat="1" ht="21.95" customHeight="1" thickBot="1" x14ac:dyDescent="0.3">
      <c r="A12" s="132" t="s">
        <v>36</v>
      </c>
      <c r="B12" s="133"/>
      <c r="C12" s="133"/>
      <c r="D12" s="133"/>
      <c r="E12" s="133"/>
      <c r="F12" s="133"/>
      <c r="G12" s="133"/>
      <c r="H12" s="134"/>
      <c r="L12" s="21"/>
      <c r="N12" s="21"/>
      <c r="R12" s="21"/>
      <c r="AF12" s="153"/>
      <c r="AG12" s="154"/>
    </row>
    <row r="13" spans="1:57" s="4" customFormat="1" ht="63" customHeight="1" thickBot="1" x14ac:dyDescent="0.3">
      <c r="A13" s="22" t="s">
        <v>6</v>
      </c>
      <c r="B13" s="137" t="str">
        <f>'Contract Roll-up'!B13</f>
        <v>Subproviders Name: DBE only 
(Enter Alphabetically)</v>
      </c>
      <c r="C13" s="138"/>
      <c r="D13" s="22" t="s">
        <v>38</v>
      </c>
      <c r="E13" s="22" t="s">
        <v>21</v>
      </c>
      <c r="F13" s="22" t="s">
        <v>13</v>
      </c>
      <c r="G13" s="22" t="s">
        <v>22</v>
      </c>
      <c r="H13" s="22" t="s">
        <v>12</v>
      </c>
      <c r="J13" s="23"/>
      <c r="K13" s="24"/>
      <c r="L13" s="25"/>
      <c r="M13" s="24"/>
      <c r="N13" s="24"/>
      <c r="O13" s="24"/>
      <c r="P13" s="24"/>
      <c r="Q13" s="23"/>
      <c r="R13" s="26"/>
      <c r="S13" s="24"/>
      <c r="T13" s="24"/>
      <c r="U13" s="24"/>
      <c r="V13" s="24"/>
      <c r="W13" s="24"/>
      <c r="X13" s="24"/>
      <c r="AF13" s="27"/>
      <c r="AG13" s="28"/>
    </row>
    <row r="14" spans="1:57" s="4" customFormat="1" ht="20.100000000000001" customHeight="1" x14ac:dyDescent="0.25">
      <c r="A14" s="29">
        <v>1</v>
      </c>
      <c r="B14" s="107" t="str">
        <f>IF(('Contract Roll-up'!B14)="","",'Contract Roll-up'!B14)</f>
        <v/>
      </c>
      <c r="C14" s="109"/>
      <c r="D14" s="3"/>
      <c r="E14" s="3"/>
      <c r="F14" s="3"/>
      <c r="G14" s="49">
        <f>E14+F14</f>
        <v>0</v>
      </c>
      <c r="H14" s="31" t="str">
        <f t="shared" ref="H14:H26" si="0">IF(G14="","",IF(G14=0,"",G14/D14))</f>
        <v/>
      </c>
      <c r="I14" s="32"/>
      <c r="J14" s="33"/>
      <c r="K14" s="33"/>
      <c r="L14" s="34"/>
      <c r="M14" s="33"/>
      <c r="N14" s="33"/>
      <c r="O14" s="32"/>
      <c r="P14" s="33"/>
      <c r="R14" s="6"/>
      <c r="S14" s="33"/>
      <c r="T14" s="32"/>
      <c r="U14" s="33"/>
      <c r="V14" s="33"/>
      <c r="W14" s="32"/>
      <c r="X14" s="32"/>
      <c r="Y14" s="32"/>
      <c r="Z14" s="32"/>
      <c r="AA14" s="32"/>
      <c r="AB14" s="32"/>
      <c r="AC14" s="32"/>
      <c r="AD14" s="32"/>
      <c r="AE14" s="32"/>
      <c r="AF14" s="35"/>
      <c r="AG14" s="36"/>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row>
    <row r="15" spans="1:57" s="4" customFormat="1" ht="20.100000000000001" customHeight="1" x14ac:dyDescent="0.25">
      <c r="A15" s="29">
        <v>2</v>
      </c>
      <c r="B15" s="107" t="str">
        <f>IF(('Contract Roll-up'!B15)="","",'Contract Roll-up'!B15)</f>
        <v/>
      </c>
      <c r="C15" s="109"/>
      <c r="D15" s="3"/>
      <c r="E15" s="3"/>
      <c r="F15" s="3"/>
      <c r="G15" s="49">
        <f t="shared" ref="G15:G25" si="1">E15+F15</f>
        <v>0</v>
      </c>
      <c r="H15" s="31" t="str">
        <f t="shared" si="0"/>
        <v/>
      </c>
      <c r="I15" s="32"/>
      <c r="J15" s="33"/>
      <c r="K15" s="33"/>
      <c r="L15" s="34"/>
      <c r="M15" s="33"/>
      <c r="N15" s="33"/>
      <c r="O15" s="32"/>
      <c r="P15" s="33"/>
      <c r="R15" s="6"/>
      <c r="S15" s="33"/>
      <c r="T15" s="32"/>
      <c r="U15" s="33"/>
      <c r="V15" s="33"/>
      <c r="W15" s="32"/>
      <c r="X15" s="32"/>
      <c r="Y15" s="32"/>
      <c r="Z15" s="32"/>
      <c r="AA15" s="32"/>
      <c r="AB15" s="32"/>
      <c r="AC15" s="32"/>
      <c r="AD15" s="32"/>
      <c r="AE15" s="32"/>
      <c r="AF15" s="37"/>
      <c r="AG15" s="38"/>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row>
    <row r="16" spans="1:57" s="4" customFormat="1" ht="20.100000000000001" customHeight="1" x14ac:dyDescent="0.25">
      <c r="A16" s="29">
        <v>3</v>
      </c>
      <c r="B16" s="107" t="str">
        <f>IF(('Contract Roll-up'!B16)="","",'Contract Roll-up'!B16)</f>
        <v/>
      </c>
      <c r="C16" s="109"/>
      <c r="D16" s="3"/>
      <c r="E16" s="3"/>
      <c r="F16" s="3"/>
      <c r="G16" s="49">
        <f t="shared" si="1"/>
        <v>0</v>
      </c>
      <c r="H16" s="31" t="str">
        <f t="shared" si="0"/>
        <v/>
      </c>
      <c r="I16" s="32"/>
      <c r="J16" s="33"/>
      <c r="K16" s="33"/>
      <c r="L16" s="34"/>
      <c r="M16" s="33"/>
      <c r="N16" s="33"/>
      <c r="O16" s="32"/>
      <c r="P16" s="33"/>
      <c r="R16" s="6"/>
      <c r="S16" s="33"/>
      <c r="T16" s="32"/>
      <c r="U16" s="33"/>
      <c r="V16" s="33"/>
      <c r="W16" s="32"/>
      <c r="X16" s="32"/>
      <c r="Y16" s="32"/>
      <c r="Z16" s="32"/>
      <c r="AA16" s="32"/>
      <c r="AB16" s="32"/>
      <c r="AC16" s="32"/>
      <c r="AD16" s="32"/>
      <c r="AE16" s="32"/>
      <c r="AF16" s="37"/>
      <c r="AG16" s="38"/>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row>
    <row r="17" spans="1:57" s="4" customFormat="1" ht="20.100000000000001" customHeight="1" x14ac:dyDescent="0.25">
      <c r="A17" s="29">
        <v>4</v>
      </c>
      <c r="B17" s="107" t="str">
        <f>IF(('Contract Roll-up'!B17)="","",'Contract Roll-up'!B17)</f>
        <v/>
      </c>
      <c r="C17" s="109"/>
      <c r="D17" s="3"/>
      <c r="E17" s="3"/>
      <c r="F17" s="3"/>
      <c r="G17" s="49">
        <f t="shared" si="1"/>
        <v>0</v>
      </c>
      <c r="H17" s="31" t="str">
        <f t="shared" si="0"/>
        <v/>
      </c>
      <c r="I17" s="32"/>
      <c r="J17" s="33"/>
      <c r="K17" s="33"/>
      <c r="L17" s="34"/>
      <c r="M17" s="33"/>
      <c r="N17" s="33"/>
      <c r="O17" s="32"/>
      <c r="P17" s="33"/>
      <c r="R17" s="6"/>
      <c r="S17" s="33"/>
      <c r="T17" s="32"/>
      <c r="U17" s="33"/>
      <c r="V17" s="33"/>
      <c r="W17" s="32"/>
      <c r="X17" s="32"/>
      <c r="Y17" s="32"/>
      <c r="Z17" s="32"/>
      <c r="AA17" s="32"/>
      <c r="AB17" s="32"/>
      <c r="AC17" s="32"/>
      <c r="AD17" s="32"/>
      <c r="AE17" s="32"/>
      <c r="AF17" s="37"/>
      <c r="AG17" s="38"/>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row>
    <row r="18" spans="1:57" s="4" customFormat="1" ht="20.100000000000001" customHeight="1" x14ac:dyDescent="0.25">
      <c r="A18" s="29">
        <v>5</v>
      </c>
      <c r="B18" s="107" t="str">
        <f>IF(('Contract Roll-up'!B18)="","",'Contract Roll-up'!B18)</f>
        <v/>
      </c>
      <c r="C18" s="109"/>
      <c r="D18" s="3"/>
      <c r="E18" s="3"/>
      <c r="F18" s="3"/>
      <c r="G18" s="49">
        <f t="shared" si="1"/>
        <v>0</v>
      </c>
      <c r="H18" s="31" t="str">
        <f t="shared" si="0"/>
        <v/>
      </c>
      <c r="I18" s="32"/>
      <c r="J18" s="33"/>
      <c r="K18" s="33"/>
      <c r="L18" s="34"/>
      <c r="M18" s="33"/>
      <c r="N18" s="33"/>
      <c r="O18" s="32"/>
      <c r="P18" s="33"/>
      <c r="R18" s="6"/>
      <c r="S18" s="33"/>
      <c r="T18" s="32"/>
      <c r="U18" s="33"/>
      <c r="V18" s="33"/>
      <c r="W18" s="32"/>
      <c r="X18" s="32"/>
      <c r="Y18" s="32"/>
      <c r="Z18" s="32"/>
      <c r="AA18" s="32"/>
      <c r="AB18" s="32"/>
      <c r="AC18" s="32"/>
      <c r="AD18" s="32"/>
      <c r="AE18" s="32"/>
      <c r="AF18" s="37"/>
      <c r="AG18" s="38"/>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row>
    <row r="19" spans="1:57" s="4" customFormat="1" ht="20.100000000000001" customHeight="1" x14ac:dyDescent="0.25">
      <c r="A19" s="29">
        <v>6</v>
      </c>
      <c r="B19" s="107" t="str">
        <f>IF(('Contract Roll-up'!B19)="","",'Contract Roll-up'!B19)</f>
        <v/>
      </c>
      <c r="C19" s="109"/>
      <c r="D19" s="3"/>
      <c r="E19" s="3"/>
      <c r="F19" s="3"/>
      <c r="G19" s="49">
        <f t="shared" si="1"/>
        <v>0</v>
      </c>
      <c r="H19" s="31" t="str">
        <f t="shared" si="0"/>
        <v/>
      </c>
      <c r="I19" s="32"/>
      <c r="J19" s="33"/>
      <c r="K19" s="33"/>
      <c r="L19" s="34"/>
      <c r="M19" s="33"/>
      <c r="N19" s="33"/>
      <c r="O19" s="32"/>
      <c r="P19" s="33"/>
      <c r="R19" s="6"/>
      <c r="S19" s="33"/>
      <c r="T19" s="32"/>
      <c r="U19" s="33"/>
      <c r="V19" s="33"/>
      <c r="W19" s="32"/>
      <c r="X19" s="32"/>
      <c r="Y19" s="32"/>
      <c r="Z19" s="32"/>
      <c r="AA19" s="32"/>
      <c r="AB19" s="32"/>
      <c r="AC19" s="32"/>
      <c r="AD19" s="32"/>
      <c r="AE19" s="32"/>
      <c r="AF19" s="37"/>
      <c r="AG19" s="38"/>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row>
    <row r="20" spans="1:57" s="4" customFormat="1" ht="20.100000000000001" customHeight="1" x14ac:dyDescent="0.25">
      <c r="A20" s="29">
        <v>7</v>
      </c>
      <c r="B20" s="107" t="str">
        <f>IF(('Contract Roll-up'!B20)="","",'Contract Roll-up'!B20)</f>
        <v/>
      </c>
      <c r="C20" s="109"/>
      <c r="D20" s="3"/>
      <c r="E20" s="3"/>
      <c r="F20" s="3"/>
      <c r="G20" s="49">
        <f t="shared" si="1"/>
        <v>0</v>
      </c>
      <c r="H20" s="31" t="str">
        <f t="shared" si="0"/>
        <v/>
      </c>
      <c r="I20" s="32"/>
      <c r="J20" s="33"/>
      <c r="K20" s="33"/>
      <c r="L20" s="34"/>
      <c r="M20" s="33"/>
      <c r="N20" s="33"/>
      <c r="O20" s="32"/>
      <c r="P20" s="33"/>
      <c r="R20" s="6"/>
      <c r="S20" s="33"/>
      <c r="T20" s="32"/>
      <c r="U20" s="33"/>
      <c r="V20" s="33"/>
      <c r="W20" s="32"/>
      <c r="X20" s="32"/>
      <c r="Y20" s="32"/>
      <c r="Z20" s="32"/>
      <c r="AA20" s="32"/>
      <c r="AB20" s="32"/>
      <c r="AC20" s="32"/>
      <c r="AD20" s="32"/>
      <c r="AE20" s="32"/>
      <c r="AF20" s="37"/>
      <c r="AG20" s="38"/>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row>
    <row r="21" spans="1:57" s="4" customFormat="1" ht="20.100000000000001" customHeight="1" x14ac:dyDescent="0.25">
      <c r="A21" s="29">
        <v>8</v>
      </c>
      <c r="B21" s="107" t="str">
        <f>IF(('Contract Roll-up'!B21)="","",'Contract Roll-up'!B21)</f>
        <v/>
      </c>
      <c r="C21" s="109"/>
      <c r="D21" s="3"/>
      <c r="E21" s="3"/>
      <c r="F21" s="3"/>
      <c r="G21" s="49">
        <f t="shared" si="1"/>
        <v>0</v>
      </c>
      <c r="H21" s="31" t="str">
        <f t="shared" si="0"/>
        <v/>
      </c>
      <c r="I21" s="32"/>
      <c r="J21" s="33"/>
      <c r="K21" s="33"/>
      <c r="L21" s="34"/>
      <c r="M21" s="33"/>
      <c r="N21" s="33"/>
      <c r="O21" s="32"/>
      <c r="P21" s="33"/>
      <c r="R21" s="6"/>
      <c r="S21" s="33"/>
      <c r="T21" s="32"/>
      <c r="U21" s="33"/>
      <c r="V21" s="33"/>
      <c r="W21" s="32"/>
      <c r="X21" s="32"/>
      <c r="Y21" s="32"/>
      <c r="Z21" s="32"/>
      <c r="AA21" s="32"/>
      <c r="AB21" s="32"/>
      <c r="AC21" s="32"/>
      <c r="AD21" s="32"/>
      <c r="AE21" s="32"/>
      <c r="AF21" s="37"/>
      <c r="AG21" s="38"/>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row>
    <row r="22" spans="1:57" s="4" customFormat="1" ht="20.100000000000001" customHeight="1" x14ac:dyDescent="0.25">
      <c r="A22" s="29">
        <v>9</v>
      </c>
      <c r="B22" s="107" t="str">
        <f>IF(('Contract Roll-up'!B22)="","",'Contract Roll-up'!B22)</f>
        <v/>
      </c>
      <c r="C22" s="109"/>
      <c r="D22" s="3"/>
      <c r="E22" s="3"/>
      <c r="F22" s="3"/>
      <c r="G22" s="49">
        <f t="shared" si="1"/>
        <v>0</v>
      </c>
      <c r="H22" s="31" t="str">
        <f t="shared" si="0"/>
        <v/>
      </c>
      <c r="I22" s="32"/>
      <c r="J22" s="33"/>
      <c r="K22" s="33"/>
      <c r="L22" s="34"/>
      <c r="M22" s="33"/>
      <c r="N22" s="33"/>
      <c r="O22" s="32"/>
      <c r="P22" s="33"/>
      <c r="R22" s="6"/>
      <c r="S22" s="33"/>
      <c r="T22" s="32"/>
      <c r="U22" s="33"/>
      <c r="V22" s="33"/>
      <c r="W22" s="32"/>
      <c r="X22" s="32"/>
      <c r="Y22" s="32"/>
      <c r="Z22" s="32"/>
      <c r="AA22" s="32"/>
      <c r="AB22" s="32"/>
      <c r="AC22" s="32"/>
      <c r="AD22" s="32"/>
      <c r="AE22" s="32"/>
      <c r="AF22" s="37"/>
      <c r="AG22" s="38"/>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row>
    <row r="23" spans="1:57" s="4" customFormat="1" ht="20.100000000000001" customHeight="1" x14ac:dyDescent="0.25">
      <c r="A23" s="29">
        <v>10</v>
      </c>
      <c r="B23" s="107" t="str">
        <f>IF(('Contract Roll-up'!B23)="","",'Contract Roll-up'!B23)</f>
        <v/>
      </c>
      <c r="C23" s="109"/>
      <c r="D23" s="3"/>
      <c r="E23" s="3"/>
      <c r="F23" s="3"/>
      <c r="G23" s="49">
        <f t="shared" si="1"/>
        <v>0</v>
      </c>
      <c r="H23" s="31" t="str">
        <f t="shared" si="0"/>
        <v/>
      </c>
      <c r="I23" s="32"/>
      <c r="J23" s="33"/>
      <c r="K23" s="33"/>
      <c r="L23" s="34"/>
      <c r="M23" s="33"/>
      <c r="N23" s="33"/>
      <c r="O23" s="32"/>
      <c r="P23" s="33"/>
      <c r="R23" s="6"/>
      <c r="S23" s="33"/>
      <c r="T23" s="32"/>
      <c r="U23" s="33"/>
      <c r="V23" s="33"/>
      <c r="W23" s="32"/>
      <c r="X23" s="32"/>
      <c r="Y23" s="32"/>
      <c r="Z23" s="32"/>
      <c r="AA23" s="32"/>
      <c r="AB23" s="32"/>
      <c r="AC23" s="32"/>
      <c r="AD23" s="32"/>
      <c r="AE23" s="32"/>
      <c r="AF23" s="37"/>
      <c r="AG23" s="38"/>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row>
    <row r="24" spans="1:57" s="4" customFormat="1" ht="20.100000000000001" customHeight="1" x14ac:dyDescent="0.25">
      <c r="A24" s="29">
        <v>11</v>
      </c>
      <c r="B24" s="107" t="str">
        <f>IF(('Contract Roll-up'!B24)="","",'Contract Roll-up'!B24)</f>
        <v/>
      </c>
      <c r="C24" s="109"/>
      <c r="D24" s="3"/>
      <c r="E24" s="3"/>
      <c r="F24" s="3"/>
      <c r="G24" s="49">
        <f t="shared" si="1"/>
        <v>0</v>
      </c>
      <c r="H24" s="31" t="str">
        <f t="shared" si="0"/>
        <v/>
      </c>
      <c r="I24" s="32"/>
      <c r="J24" s="33"/>
      <c r="K24" s="33"/>
      <c r="L24" s="34"/>
      <c r="M24" s="33"/>
      <c r="N24" s="33"/>
      <c r="O24" s="32"/>
      <c r="P24" s="33"/>
      <c r="R24" s="6"/>
      <c r="S24" s="33"/>
      <c r="T24" s="32"/>
      <c r="U24" s="33"/>
      <c r="V24" s="33"/>
      <c r="W24" s="32"/>
      <c r="X24" s="32"/>
      <c r="Y24" s="32"/>
      <c r="Z24" s="32"/>
      <c r="AA24" s="32"/>
      <c r="AB24" s="32"/>
      <c r="AC24" s="32"/>
      <c r="AD24" s="32"/>
      <c r="AE24" s="32"/>
      <c r="AF24" s="37"/>
      <c r="AG24" s="38"/>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row>
    <row r="25" spans="1:57" s="4" customFormat="1" ht="20.100000000000001" customHeight="1" x14ac:dyDescent="0.25">
      <c r="A25" s="29">
        <v>12</v>
      </c>
      <c r="B25" s="107" t="str">
        <f>IF(('Contract Roll-up'!B25)="","",'Contract Roll-up'!B25)</f>
        <v/>
      </c>
      <c r="C25" s="109"/>
      <c r="D25" s="3"/>
      <c r="E25" s="3"/>
      <c r="F25" s="3"/>
      <c r="G25" s="49">
        <f t="shared" si="1"/>
        <v>0</v>
      </c>
      <c r="H25" s="31" t="str">
        <f t="shared" si="0"/>
        <v/>
      </c>
      <c r="I25" s="32"/>
      <c r="J25" s="33"/>
      <c r="K25" s="33"/>
      <c r="L25" s="34"/>
      <c r="M25" s="33"/>
      <c r="N25" s="33"/>
      <c r="O25" s="32"/>
      <c r="P25" s="33"/>
      <c r="R25" s="6"/>
      <c r="S25" s="33"/>
      <c r="T25" s="32"/>
      <c r="U25" s="33"/>
      <c r="V25" s="33"/>
      <c r="W25" s="32"/>
      <c r="X25" s="32"/>
      <c r="Y25" s="32"/>
      <c r="Z25" s="32"/>
      <c r="AA25" s="32"/>
      <c r="AB25" s="32"/>
      <c r="AC25" s="32"/>
      <c r="AD25" s="32"/>
      <c r="AE25" s="32"/>
      <c r="AF25" s="39"/>
      <c r="AG25" s="40"/>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row>
    <row r="26" spans="1:57" s="4" customFormat="1" ht="20.100000000000001" customHeight="1" x14ac:dyDescent="0.25">
      <c r="A26" s="29"/>
      <c r="B26" s="87" t="str">
        <f>'Contract Roll-up'!B26</f>
        <v>Subproviders Subtotal (DBE only)</v>
      </c>
      <c r="C26" s="88"/>
      <c r="D26" s="30">
        <f>SUM(D14:D25)</f>
        <v>0</v>
      </c>
      <c r="E26" s="30">
        <f t="shared" ref="E26:G26" si="2">SUM(E14:E25)</f>
        <v>0</v>
      </c>
      <c r="F26" s="30">
        <f t="shared" si="2"/>
        <v>0</v>
      </c>
      <c r="G26" s="30">
        <f t="shared" si="2"/>
        <v>0</v>
      </c>
      <c r="H26" s="31" t="str">
        <f t="shared" si="0"/>
        <v/>
      </c>
      <c r="I26" s="32"/>
      <c r="J26" s="33"/>
      <c r="K26" s="33"/>
      <c r="L26" s="34"/>
      <c r="M26" s="33"/>
      <c r="N26" s="33"/>
      <c r="O26" s="32"/>
      <c r="P26" s="33"/>
      <c r="R26" s="6"/>
      <c r="S26" s="33"/>
      <c r="T26" s="32"/>
      <c r="U26" s="33"/>
      <c r="V26" s="33"/>
      <c r="W26" s="32"/>
      <c r="X26" s="32"/>
      <c r="Y26" s="32"/>
      <c r="Z26" s="32"/>
      <c r="AA26" s="32"/>
      <c r="AB26" s="32"/>
      <c r="AC26" s="32"/>
      <c r="AD26" s="32"/>
      <c r="AE26" s="32"/>
      <c r="AF26" s="37"/>
      <c r="AG26" s="38"/>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row>
    <row r="27" spans="1:57" s="4" customFormat="1" ht="3.95" customHeight="1" x14ac:dyDescent="0.25">
      <c r="A27" s="139" t="s">
        <v>67</v>
      </c>
      <c r="B27" s="140"/>
      <c r="C27" s="140"/>
      <c r="D27" s="140"/>
      <c r="E27" s="140"/>
      <c r="F27" s="140"/>
      <c r="G27" s="140"/>
      <c r="H27" s="141"/>
      <c r="I27" s="32"/>
      <c r="J27" s="33"/>
      <c r="K27" s="33"/>
      <c r="L27" s="34"/>
      <c r="M27" s="33"/>
      <c r="N27" s="33"/>
      <c r="O27" s="32"/>
      <c r="P27" s="33"/>
      <c r="R27" s="6"/>
      <c r="S27" s="33"/>
      <c r="T27" s="32"/>
      <c r="U27" s="33"/>
      <c r="V27" s="33"/>
      <c r="W27" s="32"/>
      <c r="X27" s="32"/>
      <c r="Y27" s="32"/>
      <c r="Z27" s="32"/>
      <c r="AA27" s="32"/>
      <c r="AB27" s="32"/>
      <c r="AC27" s="32"/>
      <c r="AD27" s="32"/>
      <c r="AE27" s="32"/>
      <c r="AF27" s="39"/>
      <c r="AG27" s="40"/>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row>
    <row r="28" spans="1:57" s="4" customFormat="1" ht="63" customHeight="1" x14ac:dyDescent="0.25">
      <c r="A28" s="22" t="s">
        <v>6</v>
      </c>
      <c r="B28" s="137" t="str">
        <f>'Contract Roll-up'!B28</f>
        <v>Subproviders Name: non-DBE only 
(Enter Alphabetically)</v>
      </c>
      <c r="C28" s="138"/>
      <c r="D28" s="22" t="s">
        <v>14</v>
      </c>
      <c r="E28" s="22" t="s">
        <v>21</v>
      </c>
      <c r="F28" s="22" t="s">
        <v>13</v>
      </c>
      <c r="G28" s="22" t="s">
        <v>22</v>
      </c>
      <c r="H28" s="22" t="s">
        <v>12</v>
      </c>
      <c r="I28" s="32"/>
      <c r="J28" s="33"/>
      <c r="K28" s="33"/>
      <c r="L28" s="34"/>
      <c r="M28" s="33"/>
      <c r="N28" s="33"/>
      <c r="O28" s="32"/>
      <c r="P28" s="33"/>
      <c r="R28" s="6"/>
      <c r="S28" s="33"/>
      <c r="T28" s="32"/>
      <c r="U28" s="33"/>
      <c r="V28" s="33"/>
      <c r="W28" s="32"/>
      <c r="X28" s="32"/>
      <c r="Y28" s="32"/>
      <c r="Z28" s="32"/>
      <c r="AA28" s="32"/>
      <c r="AB28" s="32"/>
      <c r="AC28" s="32"/>
      <c r="AD28" s="32"/>
      <c r="AE28" s="32"/>
      <c r="AF28" s="37"/>
      <c r="AG28" s="38"/>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row>
    <row r="29" spans="1:57" s="4" customFormat="1" ht="20.100000000000001" customHeight="1" x14ac:dyDescent="0.25">
      <c r="A29" s="29">
        <v>1</v>
      </c>
      <c r="B29" s="107" t="str">
        <f>IF(('Contract Roll-up'!B29)="","",'Contract Roll-up'!B29)</f>
        <v/>
      </c>
      <c r="C29" s="109"/>
      <c r="D29" s="3"/>
      <c r="E29" s="3"/>
      <c r="F29" s="3"/>
      <c r="G29" s="49">
        <f>E29+F29</f>
        <v>0</v>
      </c>
      <c r="H29" s="31" t="str">
        <f t="shared" ref="H29:H41" si="3">IF(G29="","",IF(G29=0,"",G29/D29))</f>
        <v/>
      </c>
      <c r="I29" s="32"/>
      <c r="J29" s="33"/>
      <c r="K29" s="33"/>
      <c r="L29" s="34"/>
      <c r="M29" s="33"/>
      <c r="N29" s="33"/>
      <c r="O29" s="32"/>
      <c r="P29" s="33"/>
      <c r="R29" s="6"/>
      <c r="S29" s="33"/>
      <c r="T29" s="32"/>
      <c r="U29" s="33"/>
      <c r="V29" s="33"/>
      <c r="W29" s="32"/>
      <c r="X29" s="32"/>
      <c r="Y29" s="32"/>
      <c r="Z29" s="32"/>
      <c r="AA29" s="32"/>
      <c r="AB29" s="32"/>
      <c r="AC29" s="32"/>
      <c r="AD29" s="32"/>
      <c r="AE29" s="32"/>
      <c r="AF29" s="37"/>
      <c r="AG29" s="38"/>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row>
    <row r="30" spans="1:57" s="4" customFormat="1" ht="20.100000000000001" customHeight="1" x14ac:dyDescent="0.25">
      <c r="A30" s="29">
        <v>2</v>
      </c>
      <c r="B30" s="107" t="str">
        <f>IF(('Contract Roll-up'!B30)="","",'Contract Roll-up'!B30)</f>
        <v/>
      </c>
      <c r="C30" s="109"/>
      <c r="D30" s="3"/>
      <c r="E30" s="3"/>
      <c r="F30" s="3"/>
      <c r="G30" s="49">
        <f t="shared" ref="G30:G40" si="4">E30+F30</f>
        <v>0</v>
      </c>
      <c r="H30" s="31" t="str">
        <f t="shared" si="3"/>
        <v/>
      </c>
      <c r="I30" s="32"/>
      <c r="J30" s="33"/>
      <c r="K30" s="33"/>
      <c r="L30" s="34"/>
      <c r="M30" s="33"/>
      <c r="N30" s="33"/>
      <c r="O30" s="32"/>
      <c r="P30" s="33"/>
      <c r="R30" s="6"/>
      <c r="S30" s="33"/>
      <c r="T30" s="32"/>
      <c r="U30" s="33"/>
      <c r="V30" s="33"/>
      <c r="W30" s="32"/>
      <c r="X30" s="32"/>
      <c r="Y30" s="32"/>
      <c r="Z30" s="32"/>
      <c r="AA30" s="32"/>
      <c r="AB30" s="32"/>
      <c r="AC30" s="32"/>
      <c r="AD30" s="32"/>
      <c r="AE30" s="32"/>
      <c r="AF30" s="37"/>
      <c r="AG30" s="38"/>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row>
    <row r="31" spans="1:57" s="4" customFormat="1" ht="20.100000000000001" customHeight="1" x14ac:dyDescent="0.25">
      <c r="A31" s="29">
        <v>3</v>
      </c>
      <c r="B31" s="107" t="str">
        <f>IF(('Contract Roll-up'!B31)="","",'Contract Roll-up'!B31)</f>
        <v/>
      </c>
      <c r="C31" s="109"/>
      <c r="D31" s="3"/>
      <c r="E31" s="3"/>
      <c r="F31" s="3"/>
      <c r="G31" s="49">
        <f t="shared" si="4"/>
        <v>0</v>
      </c>
      <c r="H31" s="31" t="str">
        <f t="shared" si="3"/>
        <v/>
      </c>
      <c r="I31" s="32"/>
      <c r="J31" s="33"/>
      <c r="K31" s="33"/>
      <c r="L31" s="34"/>
      <c r="M31" s="33"/>
      <c r="N31" s="33"/>
      <c r="O31" s="32"/>
      <c r="P31" s="33"/>
      <c r="R31" s="6"/>
      <c r="S31" s="33"/>
      <c r="T31" s="32"/>
      <c r="U31" s="33"/>
      <c r="V31" s="33"/>
      <c r="W31" s="32"/>
      <c r="X31" s="32"/>
      <c r="Y31" s="32"/>
      <c r="Z31" s="32"/>
      <c r="AA31" s="32"/>
      <c r="AB31" s="32"/>
      <c r="AC31" s="32"/>
      <c r="AD31" s="32"/>
      <c r="AE31" s="32"/>
      <c r="AF31" s="37"/>
      <c r="AG31" s="38"/>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row>
    <row r="32" spans="1:57" s="4" customFormat="1" ht="20.100000000000001" customHeight="1" x14ac:dyDescent="0.25">
      <c r="A32" s="29">
        <v>4</v>
      </c>
      <c r="B32" s="107" t="str">
        <f>IF(('Contract Roll-up'!B32)="","",'Contract Roll-up'!B32)</f>
        <v/>
      </c>
      <c r="C32" s="109"/>
      <c r="D32" s="3"/>
      <c r="E32" s="3"/>
      <c r="F32" s="3"/>
      <c r="G32" s="49">
        <f t="shared" si="4"/>
        <v>0</v>
      </c>
      <c r="H32" s="31" t="str">
        <f t="shared" si="3"/>
        <v/>
      </c>
      <c r="I32" s="32"/>
      <c r="J32" s="33"/>
      <c r="K32" s="33"/>
      <c r="L32" s="34"/>
      <c r="M32" s="33"/>
      <c r="N32" s="33"/>
      <c r="O32" s="32"/>
      <c r="P32" s="33"/>
      <c r="R32" s="6"/>
      <c r="S32" s="33"/>
      <c r="T32" s="32"/>
      <c r="U32" s="33"/>
      <c r="V32" s="33"/>
      <c r="W32" s="32"/>
      <c r="X32" s="32"/>
      <c r="Y32" s="32"/>
      <c r="Z32" s="32"/>
      <c r="AA32" s="32"/>
      <c r="AB32" s="32"/>
      <c r="AC32" s="32"/>
      <c r="AD32" s="32"/>
      <c r="AE32" s="32"/>
      <c r="AF32" s="37"/>
      <c r="AG32" s="38"/>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row>
    <row r="33" spans="1:57" s="4" customFormat="1" ht="20.100000000000001" customHeight="1" x14ac:dyDescent="0.25">
      <c r="A33" s="29">
        <v>5</v>
      </c>
      <c r="B33" s="107" t="str">
        <f>IF(('Contract Roll-up'!B33)="","",'Contract Roll-up'!B33)</f>
        <v/>
      </c>
      <c r="C33" s="109"/>
      <c r="D33" s="3"/>
      <c r="E33" s="3"/>
      <c r="F33" s="3"/>
      <c r="G33" s="49">
        <f t="shared" si="4"/>
        <v>0</v>
      </c>
      <c r="H33" s="31" t="str">
        <f t="shared" si="3"/>
        <v/>
      </c>
      <c r="I33" s="32"/>
      <c r="J33" s="33"/>
      <c r="K33" s="33"/>
      <c r="L33" s="34"/>
      <c r="M33" s="33"/>
      <c r="N33" s="33"/>
      <c r="O33" s="32"/>
      <c r="P33" s="33"/>
      <c r="R33" s="6"/>
      <c r="S33" s="33"/>
      <c r="T33" s="32"/>
      <c r="U33" s="33"/>
      <c r="V33" s="33"/>
      <c r="W33" s="32"/>
      <c r="X33" s="32"/>
      <c r="Y33" s="32"/>
      <c r="Z33" s="32"/>
      <c r="AA33" s="32"/>
      <c r="AB33" s="32"/>
      <c r="AC33" s="32"/>
      <c r="AD33" s="32"/>
      <c r="AE33" s="32"/>
      <c r="AF33" s="37"/>
      <c r="AG33" s="38"/>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row>
    <row r="34" spans="1:57" s="4" customFormat="1" ht="20.100000000000001" customHeight="1" x14ac:dyDescent="0.25">
      <c r="A34" s="29">
        <v>6</v>
      </c>
      <c r="B34" s="107" t="str">
        <f>IF(('Contract Roll-up'!B34)="","",'Contract Roll-up'!B34)</f>
        <v/>
      </c>
      <c r="C34" s="109"/>
      <c r="D34" s="3"/>
      <c r="E34" s="3"/>
      <c r="F34" s="3"/>
      <c r="G34" s="49">
        <f t="shared" si="4"/>
        <v>0</v>
      </c>
      <c r="H34" s="31" t="str">
        <f t="shared" si="3"/>
        <v/>
      </c>
      <c r="I34" s="32"/>
      <c r="J34" s="33"/>
      <c r="K34" s="33"/>
      <c r="L34" s="34"/>
      <c r="M34" s="33"/>
      <c r="N34" s="33"/>
      <c r="O34" s="32"/>
      <c r="P34" s="33"/>
      <c r="R34" s="6"/>
      <c r="S34" s="33"/>
      <c r="T34" s="32"/>
      <c r="U34" s="33"/>
      <c r="V34" s="33"/>
      <c r="W34" s="32"/>
      <c r="X34" s="32"/>
      <c r="Y34" s="32"/>
      <c r="Z34" s="32"/>
      <c r="AA34" s="32"/>
      <c r="AB34" s="32"/>
      <c r="AC34" s="32"/>
      <c r="AD34" s="32"/>
      <c r="AE34" s="32"/>
      <c r="AF34" s="37"/>
      <c r="AG34" s="38"/>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row>
    <row r="35" spans="1:57" s="4" customFormat="1" ht="20.100000000000001" customHeight="1" x14ac:dyDescent="0.25">
      <c r="A35" s="29">
        <v>7</v>
      </c>
      <c r="B35" s="107" t="str">
        <f>IF(('Contract Roll-up'!B35)="","",'Contract Roll-up'!B35)</f>
        <v/>
      </c>
      <c r="C35" s="109"/>
      <c r="D35" s="3"/>
      <c r="E35" s="3"/>
      <c r="F35" s="3"/>
      <c r="G35" s="49">
        <f t="shared" si="4"/>
        <v>0</v>
      </c>
      <c r="H35" s="31" t="str">
        <f t="shared" si="3"/>
        <v/>
      </c>
      <c r="I35" s="32"/>
      <c r="J35" s="33"/>
      <c r="K35" s="33"/>
      <c r="L35" s="34"/>
      <c r="M35" s="33"/>
      <c r="N35" s="33"/>
      <c r="O35" s="32"/>
      <c r="P35" s="33"/>
      <c r="R35" s="6"/>
      <c r="S35" s="33"/>
      <c r="T35" s="32"/>
      <c r="U35" s="33"/>
      <c r="V35" s="33"/>
      <c r="W35" s="32"/>
      <c r="X35" s="32"/>
      <c r="Y35" s="32"/>
      <c r="Z35" s="32"/>
      <c r="AA35" s="32"/>
      <c r="AB35" s="32"/>
      <c r="AC35" s="32"/>
      <c r="AD35" s="32"/>
      <c r="AE35" s="32"/>
      <c r="AF35" s="37"/>
      <c r="AG35" s="38"/>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row>
    <row r="36" spans="1:57" s="4" customFormat="1" ht="20.100000000000001" customHeight="1" x14ac:dyDescent="0.25">
      <c r="A36" s="29">
        <v>8</v>
      </c>
      <c r="B36" s="107" t="str">
        <f>IF(('Contract Roll-up'!B36)="","",'Contract Roll-up'!B36)</f>
        <v/>
      </c>
      <c r="C36" s="109"/>
      <c r="D36" s="3"/>
      <c r="E36" s="3"/>
      <c r="F36" s="3"/>
      <c r="G36" s="49">
        <f t="shared" si="4"/>
        <v>0</v>
      </c>
      <c r="H36" s="31" t="str">
        <f t="shared" si="3"/>
        <v/>
      </c>
      <c r="I36" s="32"/>
      <c r="J36" s="33"/>
      <c r="K36" s="33"/>
      <c r="L36" s="34"/>
      <c r="M36" s="33"/>
      <c r="N36" s="33"/>
      <c r="O36" s="32"/>
      <c r="P36" s="33"/>
      <c r="R36" s="6"/>
      <c r="S36" s="33"/>
      <c r="T36" s="32"/>
      <c r="U36" s="33"/>
      <c r="V36" s="33"/>
      <c r="W36" s="32"/>
      <c r="X36" s="32"/>
      <c r="Y36" s="32"/>
      <c r="Z36" s="32"/>
      <c r="AA36" s="32"/>
      <c r="AB36" s="32"/>
      <c r="AC36" s="32"/>
      <c r="AD36" s="32"/>
      <c r="AE36" s="32"/>
      <c r="AF36" s="37"/>
      <c r="AG36" s="38"/>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row>
    <row r="37" spans="1:57" s="4" customFormat="1" ht="20.100000000000001" customHeight="1" x14ac:dyDescent="0.25">
      <c r="A37" s="29">
        <v>9</v>
      </c>
      <c r="B37" s="107" t="str">
        <f>IF(('Contract Roll-up'!B37)="","",'Contract Roll-up'!B37)</f>
        <v/>
      </c>
      <c r="C37" s="109"/>
      <c r="D37" s="3"/>
      <c r="E37" s="3"/>
      <c r="F37" s="3"/>
      <c r="G37" s="49">
        <f t="shared" si="4"/>
        <v>0</v>
      </c>
      <c r="H37" s="31" t="str">
        <f t="shared" si="3"/>
        <v/>
      </c>
      <c r="I37" s="32"/>
      <c r="J37" s="33"/>
      <c r="K37" s="33"/>
      <c r="L37" s="34"/>
      <c r="M37" s="33"/>
      <c r="N37" s="33"/>
      <c r="O37" s="32"/>
      <c r="P37" s="33"/>
      <c r="R37" s="6"/>
      <c r="S37" s="33"/>
      <c r="T37" s="32"/>
      <c r="U37" s="33"/>
      <c r="V37" s="33"/>
      <c r="W37" s="32"/>
      <c r="X37" s="32"/>
      <c r="Y37" s="32"/>
      <c r="Z37" s="32"/>
      <c r="AA37" s="32"/>
      <c r="AB37" s="32"/>
      <c r="AC37" s="32"/>
      <c r="AD37" s="32"/>
      <c r="AE37" s="32"/>
      <c r="AF37" s="37"/>
      <c r="AG37" s="38"/>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row>
    <row r="38" spans="1:57" s="4" customFormat="1" ht="20.100000000000001" customHeight="1" x14ac:dyDescent="0.25">
      <c r="A38" s="29">
        <v>10</v>
      </c>
      <c r="B38" s="107" t="str">
        <f>IF(('Contract Roll-up'!B38)="","",'Contract Roll-up'!B38)</f>
        <v/>
      </c>
      <c r="C38" s="109"/>
      <c r="D38" s="3"/>
      <c r="E38" s="3"/>
      <c r="F38" s="3"/>
      <c r="G38" s="49">
        <f t="shared" si="4"/>
        <v>0</v>
      </c>
      <c r="H38" s="31" t="str">
        <f t="shared" si="3"/>
        <v/>
      </c>
      <c r="I38" s="32"/>
      <c r="J38" s="33"/>
      <c r="K38" s="33"/>
      <c r="L38" s="34"/>
      <c r="M38" s="33"/>
      <c r="N38" s="33"/>
      <c r="O38" s="32"/>
      <c r="P38" s="33"/>
      <c r="R38" s="6"/>
      <c r="S38" s="33"/>
      <c r="T38" s="32"/>
      <c r="U38" s="33"/>
      <c r="V38" s="33"/>
      <c r="W38" s="32"/>
      <c r="X38" s="32"/>
      <c r="Y38" s="32"/>
      <c r="Z38" s="32"/>
      <c r="AA38" s="32"/>
      <c r="AB38" s="32"/>
      <c r="AC38" s="32"/>
      <c r="AD38" s="32"/>
      <c r="AE38" s="32"/>
      <c r="AF38" s="37"/>
      <c r="AG38" s="38"/>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row>
    <row r="39" spans="1:57" s="4" customFormat="1" ht="20.100000000000001" customHeight="1" x14ac:dyDescent="0.25">
      <c r="A39" s="29">
        <v>11</v>
      </c>
      <c r="B39" s="107" t="str">
        <f>IF(('Contract Roll-up'!B39)="","",'Contract Roll-up'!B39)</f>
        <v/>
      </c>
      <c r="C39" s="109"/>
      <c r="D39" s="3"/>
      <c r="E39" s="3"/>
      <c r="F39" s="3"/>
      <c r="G39" s="49">
        <f t="shared" si="4"/>
        <v>0</v>
      </c>
      <c r="H39" s="31" t="str">
        <f t="shared" si="3"/>
        <v/>
      </c>
      <c r="I39" s="32"/>
      <c r="J39" s="33"/>
      <c r="K39" s="33"/>
      <c r="L39" s="34"/>
      <c r="M39" s="33"/>
      <c r="N39" s="33"/>
      <c r="O39" s="32"/>
      <c r="P39" s="33"/>
      <c r="R39" s="6"/>
      <c r="S39" s="33"/>
      <c r="T39" s="32"/>
      <c r="U39" s="33"/>
      <c r="V39" s="33"/>
      <c r="W39" s="32"/>
      <c r="X39" s="32"/>
      <c r="Y39" s="32"/>
      <c r="Z39" s="32"/>
      <c r="AA39" s="32"/>
      <c r="AB39" s="32"/>
      <c r="AC39" s="32"/>
      <c r="AD39" s="32"/>
      <c r="AE39" s="32"/>
      <c r="AF39" s="37"/>
      <c r="AG39" s="38"/>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row>
    <row r="40" spans="1:57" s="4" customFormat="1" ht="20.100000000000001" customHeight="1" x14ac:dyDescent="0.25">
      <c r="A40" s="29">
        <v>12</v>
      </c>
      <c r="B40" s="107" t="str">
        <f>IF(('Contract Roll-up'!B40)="","",'Contract Roll-up'!B40)</f>
        <v/>
      </c>
      <c r="C40" s="109"/>
      <c r="D40" s="3"/>
      <c r="E40" s="3"/>
      <c r="F40" s="3"/>
      <c r="G40" s="49">
        <f t="shared" si="4"/>
        <v>0</v>
      </c>
      <c r="H40" s="31" t="str">
        <f t="shared" si="3"/>
        <v/>
      </c>
      <c r="I40" s="32"/>
      <c r="J40" s="33"/>
      <c r="K40" s="33"/>
      <c r="L40" s="34"/>
      <c r="M40" s="33"/>
      <c r="N40" s="33"/>
      <c r="O40" s="32"/>
      <c r="P40" s="33"/>
      <c r="R40" s="6"/>
      <c r="S40" s="33"/>
      <c r="T40" s="32"/>
      <c r="U40" s="33"/>
      <c r="V40" s="33"/>
      <c r="W40" s="32"/>
      <c r="X40" s="32"/>
      <c r="Y40" s="32"/>
      <c r="Z40" s="32"/>
      <c r="AA40" s="32"/>
      <c r="AB40" s="32"/>
      <c r="AC40" s="32"/>
      <c r="AD40" s="32"/>
      <c r="AE40" s="32"/>
      <c r="AF40" s="37"/>
      <c r="AG40" s="38"/>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row>
    <row r="41" spans="1:57" s="4" customFormat="1" ht="20.100000000000001" customHeight="1" x14ac:dyDescent="0.25">
      <c r="A41" s="29"/>
      <c r="B41" s="87" t="str">
        <f>'Contract Roll-up'!B41</f>
        <v>Subproviders Subtotal (non-DBE only)</v>
      </c>
      <c r="C41" s="88"/>
      <c r="D41" s="56">
        <f>SUM(D29:D40)</f>
        <v>0</v>
      </c>
      <c r="E41" s="56">
        <f t="shared" ref="E41:G41" si="5">SUM(E29:E40)</f>
        <v>0</v>
      </c>
      <c r="F41" s="56">
        <f t="shared" si="5"/>
        <v>0</v>
      </c>
      <c r="G41" s="56">
        <f t="shared" si="5"/>
        <v>0</v>
      </c>
      <c r="H41" s="31" t="str">
        <f t="shared" si="3"/>
        <v/>
      </c>
      <c r="I41" s="32"/>
      <c r="J41" s="33"/>
      <c r="K41" s="33"/>
      <c r="L41" s="34"/>
      <c r="M41" s="33"/>
      <c r="N41" s="33"/>
      <c r="O41" s="32"/>
      <c r="P41" s="33"/>
      <c r="R41" s="6"/>
      <c r="S41" s="33"/>
      <c r="T41" s="32"/>
      <c r="U41" s="33"/>
      <c r="V41" s="33"/>
      <c r="W41" s="32"/>
      <c r="X41" s="32"/>
      <c r="Y41" s="32"/>
      <c r="Z41" s="32"/>
      <c r="AA41" s="32"/>
      <c r="AB41" s="32"/>
      <c r="AC41" s="32"/>
      <c r="AD41" s="32"/>
      <c r="AE41" s="32"/>
      <c r="AF41" s="37"/>
      <c r="AG41" s="38"/>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row>
    <row r="42" spans="1:57" s="4" customFormat="1" ht="3.95" customHeight="1" x14ac:dyDescent="0.25">
      <c r="A42" s="41"/>
      <c r="B42" s="42"/>
      <c r="C42" s="42"/>
      <c r="D42" s="57"/>
      <c r="E42" s="57"/>
      <c r="F42" s="57"/>
      <c r="G42" s="57"/>
      <c r="H42" s="43"/>
      <c r="I42" s="32"/>
      <c r="J42" s="33"/>
      <c r="K42" s="33"/>
      <c r="L42" s="34"/>
      <c r="M42" s="33"/>
      <c r="N42" s="33"/>
      <c r="O42" s="32"/>
      <c r="P42" s="33"/>
      <c r="R42" s="6"/>
      <c r="S42" s="33"/>
      <c r="T42" s="32"/>
      <c r="U42" s="33"/>
      <c r="V42" s="33"/>
      <c r="W42" s="32"/>
      <c r="X42" s="32"/>
      <c r="Y42" s="32"/>
      <c r="Z42" s="32"/>
      <c r="AA42" s="32"/>
      <c r="AB42" s="32"/>
      <c r="AC42" s="32"/>
      <c r="AD42" s="32"/>
      <c r="AE42" s="32"/>
      <c r="AF42" s="37"/>
      <c r="AG42" s="38"/>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row>
    <row r="43" spans="1:57" s="4" customFormat="1" ht="20.100000000000001" customHeight="1" x14ac:dyDescent="0.25">
      <c r="A43" s="89" t="s">
        <v>53</v>
      </c>
      <c r="B43" s="90"/>
      <c r="C43" s="91"/>
      <c r="D43" s="30">
        <f>D26+D41</f>
        <v>0</v>
      </c>
      <c r="E43" s="30">
        <f t="shared" ref="E43:G43" si="6">E26+E41</f>
        <v>0</v>
      </c>
      <c r="F43" s="30">
        <f t="shared" si="6"/>
        <v>0</v>
      </c>
      <c r="G43" s="30">
        <f t="shared" si="6"/>
        <v>0</v>
      </c>
      <c r="H43" s="31" t="str">
        <f>IF(G43="","",IF(G43=0,"",G43/D43))</f>
        <v/>
      </c>
      <c r="I43" s="32"/>
      <c r="J43" s="33"/>
      <c r="K43" s="33"/>
      <c r="L43" s="34"/>
      <c r="M43" s="33"/>
      <c r="N43" s="33"/>
      <c r="O43" s="32"/>
      <c r="P43" s="33"/>
      <c r="R43" s="6"/>
      <c r="S43" s="33"/>
      <c r="T43" s="32"/>
      <c r="U43" s="33"/>
      <c r="V43" s="33"/>
      <c r="W43" s="32"/>
      <c r="X43" s="32"/>
      <c r="Y43" s="32"/>
      <c r="Z43" s="32"/>
      <c r="AA43" s="32"/>
      <c r="AB43" s="32"/>
      <c r="AC43" s="32"/>
      <c r="AD43" s="32"/>
      <c r="AE43" s="32"/>
      <c r="AF43" s="37"/>
      <c r="AG43" s="38"/>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row>
    <row r="44" spans="1:57" s="4" customFormat="1" ht="25.9" customHeight="1" x14ac:dyDescent="0.25">
      <c r="A44" s="44"/>
      <c r="B44" s="45"/>
      <c r="C44" s="45"/>
      <c r="D44" s="46"/>
      <c r="E44" s="47"/>
      <c r="F44" s="45"/>
      <c r="G44" s="45"/>
      <c r="H44" s="45"/>
      <c r="L44" s="6"/>
      <c r="N44" s="6"/>
      <c r="R44" s="6"/>
    </row>
    <row r="45" spans="1:57" s="4" customFormat="1" ht="24.6" customHeight="1" x14ac:dyDescent="0.25">
      <c r="A45" s="93" t="s">
        <v>40</v>
      </c>
      <c r="B45" s="93"/>
      <c r="C45" s="93"/>
      <c r="D45" s="93"/>
      <c r="E45" s="157"/>
      <c r="F45" s="157"/>
      <c r="G45" s="157"/>
      <c r="H45" s="157"/>
      <c r="L45" s="6"/>
      <c r="N45" s="6"/>
      <c r="R45" s="6"/>
    </row>
    <row r="46" spans="1:57" s="4" customFormat="1" ht="36.950000000000003" customHeight="1" x14ac:dyDescent="0.25">
      <c r="A46" s="48" t="s">
        <v>68</v>
      </c>
      <c r="B46" s="48" t="s">
        <v>7</v>
      </c>
      <c r="C46" s="120" t="s">
        <v>25</v>
      </c>
      <c r="D46" s="120"/>
      <c r="E46" s="58"/>
      <c r="F46" s="158"/>
      <c r="G46" s="158"/>
      <c r="H46" s="158"/>
      <c r="L46" s="6"/>
      <c r="N46" s="6"/>
      <c r="R46" s="6"/>
    </row>
    <row r="47" spans="1:57" s="4" customFormat="1" ht="20.100000000000001" customHeight="1" x14ac:dyDescent="0.25">
      <c r="A47" s="29">
        <v>1</v>
      </c>
      <c r="B47" s="2"/>
      <c r="C47" s="155"/>
      <c r="D47" s="155"/>
      <c r="E47" s="59"/>
      <c r="F47" s="156"/>
      <c r="G47" s="156"/>
      <c r="H47" s="156"/>
      <c r="L47" s="6"/>
      <c r="N47" s="6"/>
      <c r="R47" s="6"/>
    </row>
    <row r="48" spans="1:57" s="4" customFormat="1" ht="20.100000000000001" customHeight="1" x14ac:dyDescent="0.25">
      <c r="A48" s="29">
        <v>2</v>
      </c>
      <c r="B48" s="2"/>
      <c r="C48" s="155"/>
      <c r="D48" s="155"/>
      <c r="E48" s="59"/>
      <c r="F48" s="156"/>
      <c r="G48" s="156"/>
      <c r="H48" s="156"/>
      <c r="L48" s="6"/>
      <c r="N48" s="6"/>
      <c r="R48" s="6"/>
    </row>
    <row r="49" spans="1:18" s="4" customFormat="1" ht="20.100000000000001" customHeight="1" x14ac:dyDescent="0.25">
      <c r="A49" s="29">
        <v>3</v>
      </c>
      <c r="B49" s="2"/>
      <c r="C49" s="155"/>
      <c r="D49" s="155"/>
      <c r="E49" s="59"/>
      <c r="F49" s="156"/>
      <c r="G49" s="156"/>
      <c r="H49" s="156"/>
      <c r="L49" s="6"/>
      <c r="N49" s="6"/>
      <c r="R49" s="6"/>
    </row>
    <row r="50" spans="1:18" s="4" customFormat="1" ht="20.100000000000001" customHeight="1" x14ac:dyDescent="0.25">
      <c r="A50" s="29">
        <v>4</v>
      </c>
      <c r="B50" s="2"/>
      <c r="C50" s="155"/>
      <c r="D50" s="155"/>
      <c r="E50" s="59"/>
      <c r="F50" s="156"/>
      <c r="G50" s="156"/>
      <c r="H50" s="156"/>
      <c r="L50" s="6"/>
      <c r="N50" s="6"/>
      <c r="R50" s="6"/>
    </row>
    <row r="51" spans="1:18" s="4" customFormat="1" ht="20.100000000000001" customHeight="1" x14ac:dyDescent="0.25">
      <c r="A51" s="29">
        <v>5</v>
      </c>
      <c r="B51" s="2"/>
      <c r="C51" s="155"/>
      <c r="D51" s="155"/>
      <c r="E51" s="59"/>
      <c r="F51" s="156"/>
      <c r="G51" s="156"/>
      <c r="H51" s="156"/>
      <c r="L51" s="6"/>
      <c r="N51" s="6"/>
      <c r="R51" s="6"/>
    </row>
    <row r="52" spans="1:18" s="4" customFormat="1" ht="20.100000000000001" customHeight="1" x14ac:dyDescent="0.25">
      <c r="A52" s="29">
        <v>6</v>
      </c>
      <c r="B52" s="2"/>
      <c r="C52" s="155"/>
      <c r="D52" s="155"/>
      <c r="E52" s="59"/>
      <c r="F52" s="156"/>
      <c r="G52" s="156"/>
      <c r="H52" s="156"/>
      <c r="L52" s="6"/>
      <c r="N52" s="6"/>
      <c r="R52" s="6"/>
    </row>
    <row r="53" spans="1:18" s="4" customFormat="1" ht="20.100000000000001" customHeight="1" x14ac:dyDescent="0.25">
      <c r="A53" s="29">
        <v>7</v>
      </c>
      <c r="B53" s="2"/>
      <c r="C53" s="155"/>
      <c r="D53" s="155"/>
      <c r="E53" s="59"/>
      <c r="F53" s="156"/>
      <c r="G53" s="156"/>
      <c r="H53" s="156"/>
      <c r="L53" s="6"/>
      <c r="N53" s="6"/>
      <c r="R53" s="6"/>
    </row>
    <row r="54" spans="1:18" s="4" customFormat="1" ht="20.100000000000001" customHeight="1" x14ac:dyDescent="0.25">
      <c r="A54" s="29">
        <v>8</v>
      </c>
      <c r="B54" s="2"/>
      <c r="C54" s="155"/>
      <c r="D54" s="155"/>
      <c r="E54" s="59"/>
      <c r="F54" s="156"/>
      <c r="G54" s="156"/>
      <c r="H54" s="156"/>
      <c r="L54" s="6"/>
      <c r="N54" s="6"/>
      <c r="R54" s="6"/>
    </row>
    <row r="55" spans="1:18" s="4" customFormat="1" ht="20.100000000000001" customHeight="1" x14ac:dyDescent="0.25">
      <c r="A55" s="29">
        <v>9</v>
      </c>
      <c r="B55" s="2"/>
      <c r="C55" s="155"/>
      <c r="D55" s="155"/>
      <c r="E55" s="59"/>
      <c r="F55" s="156"/>
      <c r="G55" s="156"/>
      <c r="H55" s="156"/>
      <c r="L55" s="6"/>
      <c r="N55" s="6"/>
      <c r="R55" s="6"/>
    </row>
    <row r="56" spans="1:18" s="4" customFormat="1" ht="20.100000000000001" customHeight="1" x14ac:dyDescent="0.25">
      <c r="A56" s="29">
        <v>10</v>
      </c>
      <c r="B56" s="2"/>
      <c r="C56" s="155"/>
      <c r="D56" s="155"/>
      <c r="E56" s="59"/>
      <c r="F56" s="156"/>
      <c r="G56" s="156"/>
      <c r="H56" s="156"/>
      <c r="L56" s="6"/>
      <c r="N56" s="6"/>
      <c r="R56" s="6"/>
    </row>
    <row r="57" spans="1:18" s="4" customFormat="1" ht="20.100000000000001" customHeight="1" x14ac:dyDescent="0.25">
      <c r="A57" s="29">
        <v>11</v>
      </c>
      <c r="B57" s="2"/>
      <c r="C57" s="155"/>
      <c r="D57" s="155"/>
      <c r="E57" s="59"/>
      <c r="F57" s="156"/>
      <c r="G57" s="156"/>
      <c r="H57" s="156"/>
      <c r="L57" s="6"/>
      <c r="N57" s="6"/>
      <c r="R57" s="6"/>
    </row>
    <row r="58" spans="1:18" s="4" customFormat="1" ht="20.100000000000001" customHeight="1" x14ac:dyDescent="0.25">
      <c r="A58" s="29">
        <v>12</v>
      </c>
      <c r="B58" s="2"/>
      <c r="C58" s="155"/>
      <c r="D58" s="155"/>
      <c r="E58" s="59"/>
      <c r="F58" s="156"/>
      <c r="G58" s="156"/>
      <c r="H58" s="156"/>
      <c r="L58" s="6"/>
      <c r="N58" s="6"/>
      <c r="R58" s="6"/>
    </row>
    <row r="59" spans="1:18" s="4" customFormat="1" ht="20.100000000000001" customHeight="1" x14ac:dyDescent="0.25">
      <c r="A59" s="29">
        <v>13</v>
      </c>
      <c r="B59" s="2"/>
      <c r="C59" s="155"/>
      <c r="D59" s="155"/>
      <c r="E59" s="59"/>
      <c r="F59" s="156"/>
      <c r="G59" s="156"/>
      <c r="H59" s="156"/>
      <c r="L59" s="6"/>
      <c r="N59" s="6"/>
      <c r="R59" s="6"/>
    </row>
    <row r="60" spans="1:18" s="4" customFormat="1" ht="20.100000000000001" customHeight="1" x14ac:dyDescent="0.25">
      <c r="A60" s="29">
        <v>14</v>
      </c>
      <c r="B60" s="2"/>
      <c r="C60" s="155"/>
      <c r="D60" s="155"/>
      <c r="E60" s="59"/>
      <c r="F60" s="156"/>
      <c r="G60" s="156"/>
      <c r="H60" s="156"/>
      <c r="L60" s="6"/>
      <c r="N60" s="6"/>
      <c r="R60" s="6"/>
    </row>
    <row r="61" spans="1:18" s="4" customFormat="1" ht="20.100000000000001" customHeight="1" x14ac:dyDescent="0.25">
      <c r="A61" s="29">
        <v>15</v>
      </c>
      <c r="B61" s="2"/>
      <c r="C61" s="155"/>
      <c r="D61" s="155"/>
      <c r="E61" s="59"/>
      <c r="F61" s="156"/>
      <c r="G61" s="156"/>
      <c r="H61" s="156"/>
      <c r="L61" s="6"/>
      <c r="N61" s="6"/>
      <c r="R61" s="6"/>
    </row>
    <row r="62" spans="1:18" s="4" customFormat="1" ht="20.100000000000001" customHeight="1" x14ac:dyDescent="0.25">
      <c r="A62" s="29">
        <v>16</v>
      </c>
      <c r="B62" s="2"/>
      <c r="C62" s="155"/>
      <c r="D62" s="155"/>
      <c r="E62" s="59"/>
      <c r="F62" s="156"/>
      <c r="G62" s="156"/>
      <c r="H62" s="156"/>
      <c r="L62" s="6"/>
      <c r="N62" s="6"/>
      <c r="R62" s="6"/>
    </row>
    <row r="63" spans="1:18" s="4" customFormat="1" ht="20.100000000000001" customHeight="1" x14ac:dyDescent="0.25">
      <c r="A63" s="29">
        <v>17</v>
      </c>
      <c r="B63" s="2"/>
      <c r="C63" s="155"/>
      <c r="D63" s="155"/>
      <c r="E63" s="59"/>
      <c r="F63" s="156"/>
      <c r="G63" s="156"/>
      <c r="H63" s="156"/>
      <c r="L63" s="6"/>
      <c r="N63" s="6"/>
      <c r="R63" s="6"/>
    </row>
    <row r="64" spans="1:18" s="4" customFormat="1" ht="20.100000000000001" customHeight="1" x14ac:dyDescent="0.25">
      <c r="A64" s="29">
        <v>18</v>
      </c>
      <c r="B64" s="2"/>
      <c r="C64" s="155"/>
      <c r="D64" s="155"/>
      <c r="E64" s="59"/>
      <c r="F64" s="156"/>
      <c r="G64" s="156"/>
      <c r="H64" s="156"/>
      <c r="L64" s="6"/>
      <c r="N64" s="6"/>
      <c r="R64" s="6"/>
    </row>
    <row r="65" spans="1:18" s="4" customFormat="1" ht="20.100000000000001" customHeight="1" x14ac:dyDescent="0.25">
      <c r="A65" s="29">
        <v>19</v>
      </c>
      <c r="B65" s="2"/>
      <c r="C65" s="155"/>
      <c r="D65" s="155"/>
      <c r="E65" s="59"/>
      <c r="F65" s="156"/>
      <c r="G65" s="156"/>
      <c r="H65" s="156"/>
      <c r="L65" s="6"/>
      <c r="N65" s="6"/>
      <c r="R65" s="6"/>
    </row>
    <row r="66" spans="1:18" s="4" customFormat="1" ht="20.100000000000001" customHeight="1" x14ac:dyDescent="0.25">
      <c r="A66" s="29">
        <v>20</v>
      </c>
      <c r="B66" s="2"/>
      <c r="C66" s="155"/>
      <c r="D66" s="155"/>
      <c r="E66" s="59"/>
      <c r="F66" s="160"/>
      <c r="G66" s="160"/>
      <c r="H66" s="160"/>
      <c r="L66" s="6"/>
      <c r="N66" s="6"/>
      <c r="R66" s="6"/>
    </row>
    <row r="67" spans="1:18" s="4" customFormat="1" ht="3.95" customHeight="1" x14ac:dyDescent="0.25">
      <c r="A67" s="161"/>
      <c r="B67" s="162"/>
      <c r="C67" s="162"/>
      <c r="D67" s="163"/>
      <c r="E67" s="60"/>
      <c r="F67" s="60"/>
      <c r="G67" s="60"/>
      <c r="H67" s="61"/>
      <c r="L67" s="6"/>
      <c r="N67" s="6"/>
      <c r="R67" s="6"/>
    </row>
    <row r="68" spans="1:18" s="4" customFormat="1" ht="20.100000000000001" customHeight="1" x14ac:dyDescent="0.25">
      <c r="A68" s="52" t="s">
        <v>28</v>
      </c>
      <c r="B68" s="53">
        <f>SUM(B47:B66)</f>
        <v>0</v>
      </c>
      <c r="C68" s="159"/>
      <c r="D68" s="159"/>
      <c r="E68" s="62"/>
      <c r="L68" s="6"/>
      <c r="N68" s="6"/>
      <c r="R68" s="6"/>
    </row>
    <row r="69" spans="1:18" s="4" customFormat="1" ht="20.100000000000001" customHeight="1" x14ac:dyDescent="0.25">
      <c r="A69" s="44"/>
      <c r="B69" s="44"/>
      <c r="C69" s="44"/>
      <c r="D69" s="44"/>
      <c r="E69" s="44"/>
      <c r="F69" s="44"/>
      <c r="G69" s="44"/>
      <c r="H69" s="44"/>
      <c r="L69" s="6"/>
      <c r="N69" s="6"/>
      <c r="R69" s="6"/>
    </row>
    <row r="70" spans="1:18" s="4" customFormat="1" ht="15" x14ac:dyDescent="0.25">
      <c r="A70" s="54"/>
      <c r="L70" s="6"/>
      <c r="N70" s="6"/>
      <c r="R70" s="6"/>
    </row>
    <row r="71" spans="1:18" s="4" customFormat="1" ht="15.75" x14ac:dyDescent="0.25">
      <c r="A71" s="23"/>
      <c r="H71" s="50"/>
      <c r="L71" s="6"/>
      <c r="N71" s="6"/>
      <c r="R71" s="6"/>
    </row>
    <row r="72" spans="1:18" s="4" customFormat="1" ht="15.75" x14ac:dyDescent="0.25">
      <c r="A72" s="55"/>
      <c r="H72" s="51"/>
      <c r="L72" s="6"/>
      <c r="N72" s="6"/>
      <c r="R72" s="6"/>
    </row>
    <row r="73" spans="1:18" s="4" customFormat="1" ht="15" x14ac:dyDescent="0.25">
      <c r="L73" s="6"/>
      <c r="N73" s="6"/>
      <c r="R73" s="6"/>
    </row>
    <row r="74" spans="1:18" s="4" customFormat="1" ht="15" x14ac:dyDescent="0.25">
      <c r="L74" s="6"/>
      <c r="N74" s="6"/>
      <c r="R74" s="6"/>
    </row>
    <row r="75" spans="1:18" s="4" customFormat="1" ht="15" x14ac:dyDescent="0.25">
      <c r="L75" s="6"/>
      <c r="N75" s="6"/>
      <c r="R75" s="6"/>
    </row>
    <row r="76" spans="1:18" s="4" customFormat="1" ht="15" x14ac:dyDescent="0.25">
      <c r="L76" s="6"/>
      <c r="N76" s="6"/>
      <c r="R76" s="6"/>
    </row>
    <row r="77" spans="1:18" s="4" customFormat="1" ht="15" x14ac:dyDescent="0.25">
      <c r="L77" s="6"/>
      <c r="N77" s="6"/>
      <c r="R77" s="6"/>
    </row>
    <row r="78" spans="1:18" s="4" customFormat="1" ht="15" x14ac:dyDescent="0.25">
      <c r="L78" s="6"/>
      <c r="N78" s="6"/>
      <c r="R78" s="6"/>
    </row>
    <row r="79" spans="1:18" s="4" customFormat="1" ht="15" x14ac:dyDescent="0.25">
      <c r="L79" s="6"/>
      <c r="N79" s="6"/>
      <c r="R79" s="6"/>
    </row>
    <row r="80" spans="1:18" s="4" customFormat="1" ht="15" x14ac:dyDescent="0.25">
      <c r="L80" s="6"/>
      <c r="N80" s="6"/>
      <c r="R80" s="6"/>
    </row>
    <row r="81" spans="12:18" s="4" customFormat="1" ht="15" x14ac:dyDescent="0.25">
      <c r="L81" s="6"/>
      <c r="N81" s="6"/>
      <c r="R81" s="6"/>
    </row>
    <row r="82" spans="12:18" s="4" customFormat="1" ht="15" x14ac:dyDescent="0.25">
      <c r="L82" s="6"/>
      <c r="N82" s="6"/>
      <c r="R82" s="6"/>
    </row>
    <row r="83" spans="12:18" s="4" customFormat="1" ht="15" x14ac:dyDescent="0.25">
      <c r="L83" s="6"/>
      <c r="N83" s="6"/>
      <c r="R83" s="6"/>
    </row>
    <row r="84" spans="12:18" s="4" customFormat="1" ht="15" x14ac:dyDescent="0.25">
      <c r="L84" s="6"/>
      <c r="N84" s="6"/>
      <c r="R84" s="6"/>
    </row>
    <row r="85" spans="12:18" s="4" customFormat="1" ht="15" x14ac:dyDescent="0.25">
      <c r="L85" s="6"/>
      <c r="N85" s="6"/>
      <c r="R85" s="6"/>
    </row>
    <row r="86" spans="12:18" s="4" customFormat="1" ht="15" x14ac:dyDescent="0.25">
      <c r="L86" s="6"/>
      <c r="N86" s="6"/>
      <c r="R86" s="6"/>
    </row>
    <row r="87" spans="12:18" s="4" customFormat="1" ht="15" x14ac:dyDescent="0.25">
      <c r="L87" s="6"/>
      <c r="N87" s="6"/>
      <c r="R87" s="6"/>
    </row>
    <row r="88" spans="12:18" s="4" customFormat="1" ht="15" x14ac:dyDescent="0.25">
      <c r="L88" s="6"/>
      <c r="N88" s="6"/>
      <c r="R88" s="6"/>
    </row>
    <row r="89" spans="12:18" s="4" customFormat="1" ht="15" x14ac:dyDescent="0.25">
      <c r="L89" s="6"/>
      <c r="N89" s="6"/>
      <c r="R89" s="6"/>
    </row>
    <row r="90" spans="12:18" s="4" customFormat="1" ht="15" x14ac:dyDescent="0.25">
      <c r="L90" s="6"/>
      <c r="N90" s="6"/>
      <c r="R90" s="6"/>
    </row>
    <row r="91" spans="12:18" s="4" customFormat="1" ht="15" x14ac:dyDescent="0.25">
      <c r="L91" s="6"/>
      <c r="N91" s="6"/>
      <c r="R91" s="6"/>
    </row>
    <row r="92" spans="12:18" s="4" customFormat="1" ht="15" x14ac:dyDescent="0.25">
      <c r="L92" s="6"/>
      <c r="N92" s="6"/>
      <c r="R92" s="6"/>
    </row>
    <row r="93" spans="12:18" s="4" customFormat="1" ht="15" x14ac:dyDescent="0.25">
      <c r="L93" s="6"/>
      <c r="N93" s="6"/>
      <c r="R93" s="6"/>
    </row>
    <row r="94" spans="12:18" s="4" customFormat="1" ht="15" x14ac:dyDescent="0.25">
      <c r="L94" s="6"/>
      <c r="N94" s="6"/>
      <c r="R94" s="6"/>
    </row>
    <row r="95" spans="12:18" s="4" customFormat="1" ht="15" x14ac:dyDescent="0.25">
      <c r="L95" s="6"/>
      <c r="N95" s="6"/>
      <c r="R95" s="6"/>
    </row>
    <row r="96" spans="12:18" s="4" customFormat="1" ht="15" x14ac:dyDescent="0.25">
      <c r="L96" s="6"/>
      <c r="N96" s="6"/>
      <c r="R96" s="6"/>
    </row>
    <row r="97" spans="12:18" s="4" customFormat="1" ht="15" x14ac:dyDescent="0.25">
      <c r="L97" s="6"/>
      <c r="N97" s="6"/>
      <c r="R97" s="6"/>
    </row>
    <row r="98" spans="12:18" s="4" customFormat="1" ht="15" x14ac:dyDescent="0.25">
      <c r="L98" s="6"/>
      <c r="N98" s="6"/>
      <c r="R98" s="6"/>
    </row>
    <row r="99" spans="12:18" s="4" customFormat="1" ht="15" x14ac:dyDescent="0.25">
      <c r="L99" s="6"/>
      <c r="N99" s="6"/>
      <c r="R99" s="6"/>
    </row>
    <row r="100" spans="12:18" s="4" customFormat="1" ht="15" x14ac:dyDescent="0.25">
      <c r="L100" s="6"/>
      <c r="N100" s="6"/>
      <c r="R100" s="6"/>
    </row>
    <row r="101" spans="12:18" s="4" customFormat="1" ht="15" x14ac:dyDescent="0.25">
      <c r="L101" s="6"/>
      <c r="N101" s="6"/>
      <c r="R101" s="6"/>
    </row>
    <row r="102" spans="12:18" s="4" customFormat="1" ht="15" x14ac:dyDescent="0.25">
      <c r="L102" s="6"/>
      <c r="N102" s="6"/>
      <c r="R102" s="6"/>
    </row>
    <row r="103" spans="12:18" s="4" customFormat="1" ht="15" x14ac:dyDescent="0.25">
      <c r="L103" s="6"/>
      <c r="N103" s="6"/>
      <c r="R103" s="6"/>
    </row>
    <row r="104" spans="12:18" s="4" customFormat="1" ht="15" x14ac:dyDescent="0.25">
      <c r="L104" s="6"/>
      <c r="N104" s="6"/>
      <c r="R104" s="6"/>
    </row>
    <row r="105" spans="12:18" s="4" customFormat="1" ht="15" x14ac:dyDescent="0.25"/>
    <row r="106" spans="12:18" s="4" customFormat="1" ht="15" x14ac:dyDescent="0.25"/>
    <row r="107" spans="12:18" s="4" customFormat="1" ht="15" x14ac:dyDescent="0.25"/>
  </sheetData>
  <sheetProtection algorithmName="SHA-512" hashValue="mH0ftDt4cTMpSNN6N3omAC59TwS7ySee9ig+iyt0ERSITm30bEMCVmR4NeWYE3b+K4E6tYqULxY8+t8LERAZIg==" saltValue="IJIBjn654RCneWfXYvlEzA==" spinCount="100000" sheet="1" formatColumns="0" formatRows="0" selectLockedCells="1" autoFilter="0"/>
  <mergeCells count="101">
    <mergeCell ref="C65:D65"/>
    <mergeCell ref="F65:H65"/>
    <mergeCell ref="C66:D66"/>
    <mergeCell ref="F66:H66"/>
    <mergeCell ref="A67:D67"/>
    <mergeCell ref="C68:D68"/>
    <mergeCell ref="C62:D62"/>
    <mergeCell ref="F62:H62"/>
    <mergeCell ref="C63:D63"/>
    <mergeCell ref="F63:H63"/>
    <mergeCell ref="C64:D64"/>
    <mergeCell ref="F64:H64"/>
    <mergeCell ref="C59:D59"/>
    <mergeCell ref="F59:H59"/>
    <mergeCell ref="C60:D60"/>
    <mergeCell ref="F60:H60"/>
    <mergeCell ref="C61:D61"/>
    <mergeCell ref="F61:H61"/>
    <mergeCell ref="C56:D56"/>
    <mergeCell ref="F56:H56"/>
    <mergeCell ref="C57:D57"/>
    <mergeCell ref="F57:H57"/>
    <mergeCell ref="C58:D58"/>
    <mergeCell ref="F58:H58"/>
    <mergeCell ref="C53:D53"/>
    <mergeCell ref="F53:H53"/>
    <mergeCell ref="C54:D54"/>
    <mergeCell ref="F54:H54"/>
    <mergeCell ref="C55:D55"/>
    <mergeCell ref="F55:H55"/>
    <mergeCell ref="C50:D50"/>
    <mergeCell ref="F50:H50"/>
    <mergeCell ref="C51:D51"/>
    <mergeCell ref="F51:H51"/>
    <mergeCell ref="C52:D52"/>
    <mergeCell ref="F52:H52"/>
    <mergeCell ref="C47:D47"/>
    <mergeCell ref="F47:H47"/>
    <mergeCell ref="C48:D48"/>
    <mergeCell ref="F48:H48"/>
    <mergeCell ref="C49:D49"/>
    <mergeCell ref="F49:H49"/>
    <mergeCell ref="B41:C41"/>
    <mergeCell ref="A43:C43"/>
    <mergeCell ref="A45:D45"/>
    <mergeCell ref="E45:H45"/>
    <mergeCell ref="C46:D46"/>
    <mergeCell ref="F46:H46"/>
    <mergeCell ref="B35:C35"/>
    <mergeCell ref="B36:C36"/>
    <mergeCell ref="B37:C37"/>
    <mergeCell ref="B38:C38"/>
    <mergeCell ref="B39:C39"/>
    <mergeCell ref="B40:C40"/>
    <mergeCell ref="B29:C29"/>
    <mergeCell ref="B30:C30"/>
    <mergeCell ref="B31:C31"/>
    <mergeCell ref="B32:C32"/>
    <mergeCell ref="B33:C33"/>
    <mergeCell ref="B34:C34"/>
    <mergeCell ref="B23:C23"/>
    <mergeCell ref="B24:C24"/>
    <mergeCell ref="B25:C25"/>
    <mergeCell ref="B26:C26"/>
    <mergeCell ref="A27:H27"/>
    <mergeCell ref="B28:C28"/>
    <mergeCell ref="B17:C17"/>
    <mergeCell ref="B18:C18"/>
    <mergeCell ref="B19:C19"/>
    <mergeCell ref="B20:C20"/>
    <mergeCell ref="B21:C21"/>
    <mergeCell ref="B22:C22"/>
    <mergeCell ref="B15:C15"/>
    <mergeCell ref="B16:C16"/>
    <mergeCell ref="C9:D9"/>
    <mergeCell ref="A10:B10"/>
    <mergeCell ref="C10:D10"/>
    <mergeCell ref="F10:H10"/>
    <mergeCell ref="A11:B11"/>
    <mergeCell ref="C11:D11"/>
    <mergeCell ref="F11:H11"/>
    <mergeCell ref="A8:B8"/>
    <mergeCell ref="C8:D8"/>
    <mergeCell ref="E8:E9"/>
    <mergeCell ref="F8:H9"/>
    <mergeCell ref="A9:B9"/>
    <mergeCell ref="A12:H12"/>
    <mergeCell ref="AF12:AG12"/>
    <mergeCell ref="B13:C13"/>
    <mergeCell ref="B14:C14"/>
    <mergeCell ref="F1:H1"/>
    <mergeCell ref="F2:H2"/>
    <mergeCell ref="F3:H3"/>
    <mergeCell ref="F4:H4"/>
    <mergeCell ref="C5:F5"/>
    <mergeCell ref="G5:H5"/>
    <mergeCell ref="A6:D6"/>
    <mergeCell ref="E6:H6"/>
    <mergeCell ref="A7:B7"/>
    <mergeCell ref="C7:D7"/>
    <mergeCell ref="E7:H7"/>
  </mergeCells>
  <conditionalFormatting sqref="A10:A11 B47:C47 B48:B66">
    <cfRule type="cellIs" priority="22" stopIfTrue="1" operator="notEqual">
      <formula>0</formula>
    </cfRule>
  </conditionalFormatting>
  <conditionalFormatting sqref="A10:A11 B47:C47 B48:B66">
    <cfRule type="cellIs" dxfId="12" priority="21" stopIfTrue="1" operator="equal">
      <formula>0</formula>
    </cfRule>
  </conditionalFormatting>
  <conditionalFormatting sqref="A10:A11">
    <cfRule type="cellIs" dxfId="11" priority="20" operator="equal">
      <formula>#REF!</formula>
    </cfRule>
  </conditionalFormatting>
  <conditionalFormatting sqref="G5">
    <cfRule type="cellIs" dxfId="10" priority="19" stopIfTrue="1" operator="equal">
      <formula>0</formula>
    </cfRule>
  </conditionalFormatting>
  <conditionalFormatting sqref="C7">
    <cfRule type="cellIs" dxfId="9" priority="16" stopIfTrue="1" operator="equal">
      <formula>0</formula>
    </cfRule>
  </conditionalFormatting>
  <conditionalFormatting sqref="C8:C9">
    <cfRule type="cellIs" dxfId="8" priority="15" stopIfTrue="1" operator="equal">
      <formula>0</formula>
    </cfRule>
  </conditionalFormatting>
  <conditionalFormatting sqref="C48:C66">
    <cfRule type="cellIs" priority="18" stopIfTrue="1" operator="notEqual">
      <formula>0</formula>
    </cfRule>
  </conditionalFormatting>
  <conditionalFormatting sqref="C48:C66">
    <cfRule type="cellIs" dxfId="7" priority="17" stopIfTrue="1" operator="equal">
      <formula>0</formula>
    </cfRule>
  </conditionalFormatting>
  <conditionalFormatting sqref="D14">
    <cfRule type="cellIs" priority="14" stopIfTrue="1" operator="notEqual">
      <formula>0</formula>
    </cfRule>
  </conditionalFormatting>
  <conditionalFormatting sqref="D14">
    <cfRule type="cellIs" dxfId="6" priority="13" stopIfTrue="1" operator="equal">
      <formula>0</formula>
    </cfRule>
  </conditionalFormatting>
  <conditionalFormatting sqref="D15:F25">
    <cfRule type="cellIs" priority="12" stopIfTrue="1" operator="notEqual">
      <formula>0</formula>
    </cfRule>
  </conditionalFormatting>
  <conditionalFormatting sqref="D15:F25">
    <cfRule type="cellIs" dxfId="5" priority="11" stopIfTrue="1" operator="equal">
      <formula>0</formula>
    </cfRule>
  </conditionalFormatting>
  <conditionalFormatting sqref="E14:F14">
    <cfRule type="cellIs" priority="10" stopIfTrue="1" operator="notEqual">
      <formula>0</formula>
    </cfRule>
  </conditionalFormatting>
  <conditionalFormatting sqref="E14:F14">
    <cfRule type="cellIs" dxfId="4" priority="9" stopIfTrue="1" operator="equal">
      <formula>0</formula>
    </cfRule>
  </conditionalFormatting>
  <conditionalFormatting sqref="D29">
    <cfRule type="cellIs" priority="8" stopIfTrue="1" operator="notEqual">
      <formula>0</formula>
    </cfRule>
  </conditionalFormatting>
  <conditionalFormatting sqref="D29">
    <cfRule type="cellIs" dxfId="3" priority="7" stopIfTrue="1" operator="equal">
      <formula>0</formula>
    </cfRule>
  </conditionalFormatting>
  <conditionalFormatting sqref="D30:F40">
    <cfRule type="cellIs" priority="6" stopIfTrue="1" operator="notEqual">
      <formula>0</formula>
    </cfRule>
  </conditionalFormatting>
  <conditionalFormatting sqref="D30:F40">
    <cfRule type="cellIs" dxfId="2" priority="5" stopIfTrue="1" operator="equal">
      <formula>""</formula>
    </cfRule>
  </conditionalFormatting>
  <conditionalFormatting sqref="E29:F29">
    <cfRule type="cellIs" priority="4" stopIfTrue="1" operator="notEqual">
      <formula>0</formula>
    </cfRule>
  </conditionalFormatting>
  <conditionalFormatting sqref="E29:F29">
    <cfRule type="cellIs" dxfId="1" priority="3" stopIfTrue="1" operator="equal">
      <formula>0</formula>
    </cfRule>
  </conditionalFormatting>
  <conditionalFormatting sqref="F4">
    <cfRule type="cellIs" dxfId="0" priority="1" stopIfTrue="1" operator="equal">
      <formula>0</formula>
    </cfRule>
  </conditionalFormatting>
  <hyperlinks>
    <hyperlink ref="AF4" location="Instructions!A8" display="Instructions" xr:uid="{A38C8AD4-FB1A-42EC-A9DC-7C3A8DA4170D}"/>
  </hyperlinks>
  <printOptions horizontalCentered="1"/>
  <pageMargins left="0.25" right="0.25" top="0.75" bottom="0.75" header="0.3" footer="0.3"/>
  <pageSetup scale="1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Instructions</vt:lpstr>
      <vt:lpstr>Contract Roll-up</vt:lpstr>
      <vt:lpstr>WA#1</vt:lpstr>
      <vt:lpstr>WA#2</vt:lpstr>
      <vt:lpstr>WA#3</vt:lpstr>
      <vt:lpstr>WA#4</vt:lpstr>
      <vt:lpstr>WA#5</vt:lpstr>
      <vt:lpstr>WA#6</vt:lpstr>
      <vt:lpstr>WA#7</vt:lpstr>
      <vt:lpstr>WA#8</vt:lpstr>
      <vt:lpstr>WA#9</vt:lpstr>
      <vt:lpstr>WA#10</vt:lpstr>
      <vt:lpstr>WA#11</vt:lpstr>
      <vt:lpstr>WA#12</vt:lpstr>
      <vt:lpstr>WA#13</vt:lpstr>
      <vt:lpstr>WA#14</vt:lpstr>
      <vt:lpstr>WA#15</vt:lpstr>
      <vt:lpstr>WA#16</vt:lpstr>
      <vt:lpstr>WA#17</vt:lpstr>
      <vt:lpstr>WA#18</vt:lpstr>
      <vt:lpstr>WA#19</vt:lpstr>
      <vt:lpstr>WA#20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Subprovider utilization report template</dc:title>
  <dc:subject>Worksheet for PEPS Providers to use to monitor and track HUB or DBE utilization on PEPS contracts &amp; work authorizations.</dc:subject>
  <dc:creator>TxDOT</dc:creator>
  <cp:keywords>subprovider; subs; utilization; hub; dbe</cp:keywords>
  <cp:lastModifiedBy>Lisa Merwin</cp:lastModifiedBy>
  <cp:lastPrinted>2022-10-06T15:00:08Z</cp:lastPrinted>
  <dcterms:created xsi:type="dcterms:W3CDTF">2022-06-30T14:29:14Z</dcterms:created>
  <dcterms:modified xsi:type="dcterms:W3CDTF">2024-02-09T15:33:42Z</dcterms:modified>
</cp:coreProperties>
</file>