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ROW\AUS_UTILITIES\02_Guidelines &amp; FORMS\DRAFT Guidelines &amp; FORMS\Procedures Drafts\Utility Status Report USR\"/>
    </mc:Choice>
  </mc:AlternateContent>
  <xr:revisionPtr revIDLastSave="0" documentId="13_ncr:1_{0F21A754-6205-4D0D-99B2-DDC8D12A0709}" xr6:coauthVersionLast="47" xr6:coauthVersionMax="47" xr10:uidLastSave="{00000000-0000-0000-0000-000000000000}"/>
  <bookViews>
    <workbookView xWindow="86280" yWindow="-120" windowWidth="29040" windowHeight="15225" xr2:uid="{B9D96055-34B1-4843-B7F3-256F058D1276}"/>
  </bookViews>
  <sheets>
    <sheet name="Project Info" sheetId="4" r:id="rId1"/>
    <sheet name="U_0001" sheetId="5" r:id="rId2"/>
    <sheet name="U_0002" sheetId="18" r:id="rId3"/>
    <sheet name="U_0003" sheetId="19" r:id="rId4"/>
    <sheet name="U_0004" sheetId="20" r:id="rId5"/>
    <sheet name="U_0005" sheetId="21" r:id="rId6"/>
    <sheet name="U_0006" sheetId="22" r:id="rId7"/>
    <sheet name="U_0007" sheetId="23" r:id="rId8"/>
    <sheet name="U_0008" sheetId="24" r:id="rId9"/>
    <sheet name="U_0009" sheetId="25" r:id="rId10"/>
    <sheet name="U_0010" sheetId="26" r:id="rId11"/>
    <sheet name="USR (reimbursable) {R}" sheetId="13" state="hidden" r:id="rId12"/>
    <sheet name="USR {R} joint-bid" sheetId="17" state="hidden" r:id="rId13"/>
    <sheet name="USR {NR} Joint-Bid (AFA needed)" sheetId="14" state="hidden" r:id="rId14"/>
    <sheet name="USR {R} joint-bid (AFA needed)" sheetId="16" state="hidden" r:id="rId15"/>
    <sheet name="Durations Table" sheetId="9" r:id="rId16"/>
    <sheet name="Lists" sheetId="3" state="hidden" r:id="rId17"/>
  </sheets>
  <definedNames>
    <definedName name="_xlnm._FilterDatabase" localSheetId="1" hidden="1">U_0001!$A$21:$L$21</definedName>
    <definedName name="_xlnm._FilterDatabase" localSheetId="2" hidden="1">U_0002!$A$21:$L$21</definedName>
    <definedName name="_xlnm._FilterDatabase" localSheetId="3" hidden="1">U_0003!$A$21:$L$21</definedName>
    <definedName name="_xlnm._FilterDatabase" localSheetId="4" hidden="1">U_0004!$A$21:$L$21</definedName>
    <definedName name="_xlnm._FilterDatabase" localSheetId="5" hidden="1">U_0005!$A$21:$L$21</definedName>
    <definedName name="_xlnm._FilterDatabase" localSheetId="6" hidden="1">U_0006!$A$21:$L$21</definedName>
    <definedName name="_xlnm._FilterDatabase" localSheetId="7" hidden="1">U_0007!$A$21:$L$21</definedName>
    <definedName name="_xlnm._FilterDatabase" localSheetId="8" hidden="1">U_0008!$A$21:$L$21</definedName>
    <definedName name="_xlnm._FilterDatabase" localSheetId="9" hidden="1">U_0009!$A$21:$L$21</definedName>
    <definedName name="_xlnm._FilterDatabase" localSheetId="10" hidden="1">U_0010!$A$21:$L$21</definedName>
    <definedName name="_xlnm._FilterDatabase" localSheetId="11" hidden="1">'USR (reimbursable) {R}'!$A$21:$L$21</definedName>
    <definedName name="_xlnm._FilterDatabase" localSheetId="13" hidden="1">'USR {NR} Joint-Bid (AFA needed)'!$A$21:$L$21</definedName>
    <definedName name="_xlnm._FilterDatabase" localSheetId="12" hidden="1">'USR {R} joint-bid'!$A$21:$L$21</definedName>
    <definedName name="_xlnm._FilterDatabase" localSheetId="14" hidden="1">'USR {R} joint-bid (AFA needed)'!$A$21:$L$21</definedName>
    <definedName name="_xlnm.Print_Area" localSheetId="1">U_0001!$A$1:$L$41</definedName>
    <definedName name="_xlnm.Print_Area" localSheetId="2">U_0002!$A$1:$L$41</definedName>
    <definedName name="_xlnm.Print_Area" localSheetId="3">U_0003!$A$1:$L$41</definedName>
    <definedName name="_xlnm.Print_Area" localSheetId="4">U_0004!$A$1:$L$41</definedName>
    <definedName name="_xlnm.Print_Area" localSheetId="5">U_0005!$A$1:$L$41</definedName>
    <definedName name="_xlnm.Print_Area" localSheetId="6">U_0006!$A$1:$L$41</definedName>
    <definedName name="_xlnm.Print_Area" localSheetId="7">U_0007!$A$1:$L$41</definedName>
    <definedName name="_xlnm.Print_Area" localSheetId="8">U_0008!$A$1:$L$41</definedName>
    <definedName name="_xlnm.Print_Area" localSheetId="9">U_0009!$A$1:$L$41</definedName>
    <definedName name="_xlnm.Print_Area" localSheetId="10">U_0010!$A$1:$L$41</definedName>
    <definedName name="_xlnm.Print_Area" localSheetId="11">'USR (reimbursable) {R}'!$A$1:$L$57</definedName>
    <definedName name="_xlnm.Print_Area" localSheetId="13">'USR {NR} Joint-Bid (AFA needed)'!$A$1:$L$45</definedName>
    <definedName name="_xlnm.Print_Area" localSheetId="12">'USR {R} joint-bid'!$A$1:$L$54</definedName>
    <definedName name="_xlnm.Print_Area" localSheetId="14">'USR {R} joint-bid (AFA needed)'!$A$1:$L$60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22" l="1"/>
  <c r="K25" i="21"/>
  <c r="K25" i="20"/>
  <c r="K25" i="5"/>
  <c r="K23" i="26"/>
  <c r="K24" i="26" s="1"/>
  <c r="K25" i="26" s="1"/>
  <c r="K23" i="25"/>
  <c r="K24" i="25" s="1"/>
  <c r="K25" i="25" s="1"/>
  <c r="K23" i="24"/>
  <c r="K24" i="24" s="1"/>
  <c r="K25" i="24" s="1"/>
  <c r="K23" i="23"/>
  <c r="K24" i="23" s="1"/>
  <c r="K25" i="23" s="1"/>
  <c r="K27" i="22"/>
  <c r="K24" i="22"/>
  <c r="K23" i="22"/>
  <c r="K27" i="21"/>
  <c r="K24" i="21"/>
  <c r="K23" i="21"/>
  <c r="K27" i="20"/>
  <c r="K24" i="20"/>
  <c r="K23" i="20"/>
  <c r="K24" i="19"/>
  <c r="K25" i="19" s="1"/>
  <c r="K23" i="19"/>
  <c r="K23" i="18"/>
  <c r="K24" i="18" s="1"/>
  <c r="K25" i="18" s="1"/>
  <c r="J2" i="19" l="1"/>
  <c r="H9" i="18"/>
  <c r="J2" i="26"/>
  <c r="K66" i="4" a="1"/>
  <c r="K66" i="4" s="1"/>
  <c r="D66" i="4" s="1"/>
  <c r="C67" i="4" s="1" a="1"/>
  <c r="C67" i="4" s="1"/>
  <c r="C65" i="4"/>
  <c r="J65" i="4"/>
  <c r="L14" i="26"/>
  <c r="F14" i="26"/>
  <c r="C14" i="26"/>
  <c r="G13" i="26"/>
  <c r="J13" i="26" s="1"/>
  <c r="J9" i="26"/>
  <c r="H9" i="26"/>
  <c r="F9" i="26"/>
  <c r="D9" i="26"/>
  <c r="K5" i="26"/>
  <c r="F5" i="26"/>
  <c r="B5" i="26"/>
  <c r="K4" i="26"/>
  <c r="G4" i="26"/>
  <c r="G3" i="26"/>
  <c r="B3" i="26"/>
  <c r="G2" i="26"/>
  <c r="B2" i="26"/>
  <c r="G1" i="26"/>
  <c r="K61" i="4" a="1"/>
  <c r="K61" i="4" s="1"/>
  <c r="D61" i="4" s="1"/>
  <c r="C62" i="4" s="1" a="1"/>
  <c r="C62" i="4" s="1"/>
  <c r="C60" i="4"/>
  <c r="J60" i="4"/>
  <c r="L14" i="25"/>
  <c r="F14" i="25"/>
  <c r="C14" i="25"/>
  <c r="G13" i="25"/>
  <c r="J13" i="25" s="1"/>
  <c r="J9" i="25"/>
  <c r="H9" i="25"/>
  <c r="F9" i="25"/>
  <c r="D9" i="25"/>
  <c r="K5" i="25"/>
  <c r="F5" i="25"/>
  <c r="B5" i="25"/>
  <c r="K4" i="25"/>
  <c r="G4" i="25"/>
  <c r="G3" i="25"/>
  <c r="B3" i="25"/>
  <c r="J2" i="25"/>
  <c r="G2" i="25"/>
  <c r="B2" i="25"/>
  <c r="G1" i="25"/>
  <c r="K56" i="4" a="1"/>
  <c r="K56" i="4" s="1"/>
  <c r="D56" i="4" s="1"/>
  <c r="C57" i="4" s="1" a="1"/>
  <c r="C57" i="4" s="1"/>
  <c r="K57" i="4" s="1"/>
  <c r="C55" i="4"/>
  <c r="J55" i="4"/>
  <c r="L14" i="24"/>
  <c r="F14" i="24"/>
  <c r="C14" i="24"/>
  <c r="G13" i="24"/>
  <c r="J13" i="24" s="1"/>
  <c r="J9" i="24"/>
  <c r="H9" i="24"/>
  <c r="F9" i="24"/>
  <c r="D9" i="24"/>
  <c r="K5" i="24"/>
  <c r="F5" i="24"/>
  <c r="B5" i="24"/>
  <c r="K4" i="24"/>
  <c r="G4" i="24"/>
  <c r="G3" i="24"/>
  <c r="B3" i="24"/>
  <c r="J2" i="24"/>
  <c r="G2" i="24"/>
  <c r="B2" i="24"/>
  <c r="G1" i="24"/>
  <c r="K51" i="4" a="1"/>
  <c r="K51" i="4" s="1"/>
  <c r="D51" i="4" s="1"/>
  <c r="C52" i="4" s="1" a="1"/>
  <c r="C52" i="4" s="1"/>
  <c r="C50" i="4"/>
  <c r="J50" i="4"/>
  <c r="L14" i="23"/>
  <c r="F14" i="23"/>
  <c r="C14" i="23"/>
  <c r="G13" i="23"/>
  <c r="J13" i="23" s="1"/>
  <c r="J9" i="23"/>
  <c r="H9" i="23"/>
  <c r="F9" i="23"/>
  <c r="D9" i="23"/>
  <c r="K5" i="23"/>
  <c r="F5" i="23"/>
  <c r="B5" i="23"/>
  <c r="K4" i="23"/>
  <c r="G4" i="23"/>
  <c r="G3" i="23"/>
  <c r="B3" i="23"/>
  <c r="J2" i="23"/>
  <c r="G2" i="23"/>
  <c r="B2" i="23"/>
  <c r="G1" i="23"/>
  <c r="K32" i="22"/>
  <c r="K33" i="22" s="1"/>
  <c r="K34" i="22" s="1"/>
  <c r="K35" i="22" s="1"/>
  <c r="K36" i="22" s="1"/>
  <c r="K37" i="22" s="1"/>
  <c r="K38" i="22" s="1"/>
  <c r="K39" i="22" s="1"/>
  <c r="K40" i="22" s="1"/>
  <c r="K41" i="22" s="1"/>
  <c r="K31" i="22"/>
  <c r="K30" i="22"/>
  <c r="K29" i="22"/>
  <c r="K30" i="21"/>
  <c r="K31" i="21" s="1"/>
  <c r="K32" i="21" s="1"/>
  <c r="K33" i="21" s="1"/>
  <c r="K34" i="21" s="1"/>
  <c r="K35" i="21" s="1"/>
  <c r="K36" i="21" s="1"/>
  <c r="K37" i="21" s="1"/>
  <c r="K38" i="21" s="1"/>
  <c r="K39" i="21" s="1"/>
  <c r="K40" i="21" s="1"/>
  <c r="K41" i="21" s="1"/>
  <c r="K29" i="21"/>
  <c r="K46" i="4" a="1"/>
  <c r="K46" i="4" s="1"/>
  <c r="D46" i="4" s="1"/>
  <c r="C47" i="4" s="1" a="1"/>
  <c r="C47" i="4" s="1"/>
  <c r="C45" i="4"/>
  <c r="J45" i="4"/>
  <c r="L14" i="22"/>
  <c r="F14" i="22"/>
  <c r="C14" i="22"/>
  <c r="G13" i="22"/>
  <c r="J13" i="22" s="1"/>
  <c r="J9" i="22"/>
  <c r="H9" i="22"/>
  <c r="F9" i="22"/>
  <c r="D9" i="22"/>
  <c r="K5" i="22"/>
  <c r="F5" i="22"/>
  <c r="B5" i="22"/>
  <c r="K4" i="22"/>
  <c r="G4" i="22"/>
  <c r="G3" i="22"/>
  <c r="B3" i="22"/>
  <c r="J2" i="22"/>
  <c r="G2" i="22"/>
  <c r="B2" i="22"/>
  <c r="G1" i="22"/>
  <c r="C40" i="4"/>
  <c r="J40" i="4"/>
  <c r="K41" i="4" a="1"/>
  <c r="K41" i="4" s="1"/>
  <c r="D41" i="4" s="1"/>
  <c r="C42" i="4" s="1" a="1"/>
  <c r="C42" i="4" s="1"/>
  <c r="K31" i="4" a="1"/>
  <c r="K31" i="4" s="1"/>
  <c r="D31" i="4" s="1"/>
  <c r="C32" i="4" s="1" a="1"/>
  <c r="C32" i="4" s="1"/>
  <c r="K36" i="4" a="1"/>
  <c r="K36" i="4" s="1"/>
  <c r="D36" i="4" s="1"/>
  <c r="C37" i="4" s="1" a="1"/>
  <c r="C37" i="4" s="1"/>
  <c r="J35" i="4"/>
  <c r="C35" i="4"/>
  <c r="L14" i="21"/>
  <c r="F14" i="21"/>
  <c r="C14" i="21"/>
  <c r="G13" i="21"/>
  <c r="J13" i="21" s="1"/>
  <c r="J9" i="21"/>
  <c r="H9" i="21"/>
  <c r="F9" i="21"/>
  <c r="D9" i="21"/>
  <c r="K5" i="21"/>
  <c r="F5" i="21"/>
  <c r="B5" i="21"/>
  <c r="K4" i="21"/>
  <c r="G4" i="21"/>
  <c r="G3" i="21"/>
  <c r="B3" i="21"/>
  <c r="J2" i="21"/>
  <c r="G2" i="21"/>
  <c r="B2" i="21"/>
  <c r="G1" i="21"/>
  <c r="J20" i="4"/>
  <c r="C20" i="4"/>
  <c r="C25" i="4"/>
  <c r="J25" i="4"/>
  <c r="J30" i="4"/>
  <c r="C30" i="4"/>
  <c r="C1" i="26" l="1"/>
  <c r="C1" i="22"/>
  <c r="C1" i="25"/>
  <c r="C1" i="21"/>
  <c r="C1" i="23"/>
  <c r="C1" i="24"/>
  <c r="K42" i="4"/>
  <c r="K47" i="4"/>
  <c r="K67" i="4"/>
  <c r="K32" i="4"/>
  <c r="K62" i="4"/>
  <c r="K52" i="4"/>
  <c r="K26" i="4" a="1"/>
  <c r="K26" i="4" s="1"/>
  <c r="D26" i="4" s="1"/>
  <c r="C27" i="4" s="1" a="1"/>
  <c r="C27" i="4" s="1"/>
  <c r="K21" i="4" a="1"/>
  <c r="K21" i="4" s="1"/>
  <c r="D21" i="4" s="1"/>
  <c r="L14" i="20"/>
  <c r="F14" i="20"/>
  <c r="C14" i="20"/>
  <c r="G13" i="20"/>
  <c r="J13" i="20" s="1"/>
  <c r="J9" i="20"/>
  <c r="H9" i="20"/>
  <c r="F9" i="20"/>
  <c r="D9" i="20"/>
  <c r="K5" i="20"/>
  <c r="F5" i="20"/>
  <c r="B5" i="20"/>
  <c r="K4" i="20"/>
  <c r="G4" i="20"/>
  <c r="G3" i="20"/>
  <c r="B3" i="20"/>
  <c r="J2" i="20"/>
  <c r="G2" i="20"/>
  <c r="B2" i="20"/>
  <c r="G1" i="20"/>
  <c r="C1" i="20"/>
  <c r="L14" i="19"/>
  <c r="F14" i="19"/>
  <c r="C14" i="19"/>
  <c r="G13" i="19"/>
  <c r="J13" i="19" s="1"/>
  <c r="J9" i="19"/>
  <c r="H9" i="19"/>
  <c r="F9" i="19"/>
  <c r="D9" i="19"/>
  <c r="K5" i="19"/>
  <c r="F5" i="19"/>
  <c r="B5" i="19"/>
  <c r="K4" i="19"/>
  <c r="G4" i="19"/>
  <c r="G3" i="19"/>
  <c r="B3" i="19"/>
  <c r="G2" i="19"/>
  <c r="B2" i="19"/>
  <c r="G1" i="19"/>
  <c r="C1" i="19"/>
  <c r="L14" i="18"/>
  <c r="F14" i="18"/>
  <c r="C14" i="18"/>
  <c r="G13" i="18"/>
  <c r="J13" i="18" s="1"/>
  <c r="J9" i="18"/>
  <c r="F9" i="18"/>
  <c r="D9" i="18"/>
  <c r="K5" i="18"/>
  <c r="F5" i="18"/>
  <c r="B5" i="18"/>
  <c r="K4" i="18"/>
  <c r="G4" i="18"/>
  <c r="G3" i="18"/>
  <c r="B3" i="18"/>
  <c r="J2" i="18"/>
  <c r="G2" i="18"/>
  <c r="B2" i="18"/>
  <c r="G1" i="18"/>
  <c r="C1" i="18"/>
  <c r="L14" i="17"/>
  <c r="F14" i="17"/>
  <c r="C14" i="17"/>
  <c r="G13" i="17"/>
  <c r="J13" i="17" s="1"/>
  <c r="J9" i="17"/>
  <c r="H9" i="17"/>
  <c r="F9" i="17"/>
  <c r="D9" i="17"/>
  <c r="K5" i="17"/>
  <c r="F5" i="17"/>
  <c r="B5" i="17"/>
  <c r="K4" i="17"/>
  <c r="G4" i="17"/>
  <c r="G3" i="17"/>
  <c r="B3" i="17"/>
  <c r="J2" i="17"/>
  <c r="K50" i="17" s="1"/>
  <c r="K51" i="17" s="1"/>
  <c r="K52" i="17" s="1"/>
  <c r="G2" i="17"/>
  <c r="B2" i="17"/>
  <c r="G1" i="17"/>
  <c r="C1" i="17"/>
  <c r="L14" i="16"/>
  <c r="F14" i="16"/>
  <c r="C14" i="16"/>
  <c r="G13" i="16"/>
  <c r="J13" i="16" s="1"/>
  <c r="J9" i="16"/>
  <c r="H9" i="16"/>
  <c r="F9" i="16"/>
  <c r="D9" i="16"/>
  <c r="K5" i="16"/>
  <c r="F5" i="16"/>
  <c r="B5" i="16"/>
  <c r="K4" i="16"/>
  <c r="G4" i="16"/>
  <c r="G3" i="16"/>
  <c r="B3" i="16"/>
  <c r="J2" i="16"/>
  <c r="K55" i="16" s="1"/>
  <c r="K56" i="16" s="1"/>
  <c r="G2" i="16"/>
  <c r="B2" i="16"/>
  <c r="G1" i="16"/>
  <c r="C1" i="16"/>
  <c r="L14" i="14"/>
  <c r="F14" i="14"/>
  <c r="C14" i="14"/>
  <c r="G13" i="14"/>
  <c r="J13" i="14" s="1"/>
  <c r="J9" i="14"/>
  <c r="H9" i="14"/>
  <c r="F9" i="14"/>
  <c r="D9" i="14"/>
  <c r="K5" i="14"/>
  <c r="F5" i="14"/>
  <c r="B5" i="14"/>
  <c r="K4" i="14"/>
  <c r="G4" i="14"/>
  <c r="G3" i="14"/>
  <c r="B3" i="14"/>
  <c r="J2" i="14"/>
  <c r="K41" i="14" s="1"/>
  <c r="K42" i="14" s="1"/>
  <c r="K43" i="14" s="1"/>
  <c r="G2" i="14"/>
  <c r="B2" i="14"/>
  <c r="G1" i="14"/>
  <c r="C1" i="14"/>
  <c r="L14" i="13"/>
  <c r="F14" i="13"/>
  <c r="C14" i="13"/>
  <c r="G13" i="13"/>
  <c r="J13" i="13" s="1"/>
  <c r="J9" i="13"/>
  <c r="H9" i="13"/>
  <c r="F9" i="13"/>
  <c r="D9" i="13"/>
  <c r="K5" i="13"/>
  <c r="F5" i="13"/>
  <c r="B5" i="13"/>
  <c r="K4" i="13"/>
  <c r="G4" i="13"/>
  <c r="G3" i="13"/>
  <c r="B3" i="13"/>
  <c r="J2" i="13"/>
  <c r="G2" i="13"/>
  <c r="B2" i="13"/>
  <c r="G1" i="13"/>
  <c r="C1" i="13"/>
  <c r="K53" i="17" l="1"/>
  <c r="K54" i="17" s="1"/>
  <c r="G3" i="5" l="1"/>
  <c r="B3" i="5"/>
  <c r="L14" i="5" l="1"/>
  <c r="F14" i="5"/>
  <c r="C14" i="5"/>
  <c r="G13" i="5"/>
  <c r="J9" i="5"/>
  <c r="H9" i="5"/>
  <c r="F9" i="5"/>
  <c r="D9" i="5"/>
  <c r="L15" i="4"/>
  <c r="J10" i="4" s="1"/>
  <c r="J11" i="4" s="1"/>
  <c r="G15" i="4"/>
  <c r="D8" i="4" s="1"/>
  <c r="F5" i="5"/>
  <c r="K5" i="5"/>
  <c r="K4" i="5"/>
  <c r="J2" i="5"/>
  <c r="G4" i="5"/>
  <c r="B5" i="5"/>
  <c r="G2" i="5"/>
  <c r="B2" i="5"/>
  <c r="G1" i="5"/>
  <c r="C1" i="5"/>
  <c r="D8" i="26" l="1"/>
  <c r="K22" i="26" s="1"/>
  <c r="D8" i="23"/>
  <c r="K22" i="23" s="1"/>
  <c r="D8" i="25"/>
  <c r="K22" i="25" s="1"/>
  <c r="D8" i="22"/>
  <c r="K22" i="22" s="1"/>
  <c r="D8" i="21"/>
  <c r="K22" i="21" s="1"/>
  <c r="D8" i="24"/>
  <c r="K22" i="24" s="1"/>
  <c r="D8" i="16"/>
  <c r="K22" i="16" s="1"/>
  <c r="K23" i="16" s="1"/>
  <c r="K24" i="16" s="1"/>
  <c r="K25" i="16" s="1"/>
  <c r="D8" i="19"/>
  <c r="K22" i="19" s="1"/>
  <c r="D8" i="20"/>
  <c r="K22" i="20" s="1"/>
  <c r="D8" i="17"/>
  <c r="K22" i="17" s="1"/>
  <c r="K23" i="17" s="1"/>
  <c r="K24" i="17" s="1"/>
  <c r="K25" i="17" s="1"/>
  <c r="D8" i="14"/>
  <c r="K22" i="14" s="1"/>
  <c r="K23" i="14" s="1"/>
  <c r="K24" i="14" s="1"/>
  <c r="K25" i="14" s="1"/>
  <c r="D8" i="18"/>
  <c r="K22" i="18" s="1"/>
  <c r="D8" i="13"/>
  <c r="K22" i="13" s="1"/>
  <c r="K23" i="13" s="1"/>
  <c r="K24" i="13" s="1"/>
  <c r="K25" i="13" s="1"/>
  <c r="D8" i="5"/>
  <c r="K22" i="5" s="1"/>
  <c r="D10" i="4"/>
  <c r="F8" i="4"/>
  <c r="H8" i="4"/>
  <c r="J8" i="4"/>
  <c r="F10" i="4"/>
  <c r="H10" i="4"/>
  <c r="J13" i="5"/>
  <c r="K23" i="5" l="1"/>
  <c r="K24" i="5" s="1"/>
  <c r="J8" i="22"/>
  <c r="J8" i="25"/>
  <c r="J8" i="26"/>
  <c r="J8" i="23"/>
  <c r="J8" i="21"/>
  <c r="J8" i="24"/>
  <c r="H10" i="25"/>
  <c r="H10" i="24"/>
  <c r="H10" i="26"/>
  <c r="H10" i="22"/>
  <c r="H10" i="23"/>
  <c r="H10" i="21"/>
  <c r="H8" i="22"/>
  <c r="H8" i="26"/>
  <c r="H8" i="25"/>
  <c r="H8" i="24"/>
  <c r="H8" i="23"/>
  <c r="H8" i="21"/>
  <c r="F10" i="24"/>
  <c r="F10" i="25"/>
  <c r="F10" i="22"/>
  <c r="F10" i="21"/>
  <c r="F10" i="23"/>
  <c r="F10" i="26"/>
  <c r="F8" i="24"/>
  <c r="F8" i="23"/>
  <c r="F8" i="25"/>
  <c r="F8" i="22"/>
  <c r="F8" i="26"/>
  <c r="F8" i="21"/>
  <c r="D10" i="25"/>
  <c r="D10" i="22"/>
  <c r="D10" i="24"/>
  <c r="D10" i="23"/>
  <c r="D10" i="26"/>
  <c r="D10" i="21"/>
  <c r="K27" i="4"/>
  <c r="H8" i="16"/>
  <c r="H8" i="19"/>
  <c r="H8" i="17"/>
  <c r="H8" i="14"/>
  <c r="H8" i="20"/>
  <c r="H8" i="18"/>
  <c r="H8" i="13"/>
  <c r="F8" i="19"/>
  <c r="F8" i="14"/>
  <c r="F8" i="13"/>
  <c r="F8" i="20"/>
  <c r="F8" i="17"/>
  <c r="F8" i="18"/>
  <c r="F8" i="16"/>
  <c r="J8" i="19"/>
  <c r="J8" i="20"/>
  <c r="J8" i="17"/>
  <c r="J8" i="14"/>
  <c r="J8" i="13"/>
  <c r="J8" i="18"/>
  <c r="J8" i="16"/>
  <c r="H10" i="18"/>
  <c r="H10" i="16"/>
  <c r="H10" i="19"/>
  <c r="H10" i="20"/>
  <c r="H10" i="17"/>
  <c r="H10" i="14"/>
  <c r="H10" i="13"/>
  <c r="F10" i="18"/>
  <c r="F10" i="16"/>
  <c r="F10" i="19"/>
  <c r="F10" i="13"/>
  <c r="F10" i="20"/>
  <c r="F10" i="17"/>
  <c r="F10" i="14"/>
  <c r="D10" i="20"/>
  <c r="D10" i="17"/>
  <c r="D10" i="14"/>
  <c r="D10" i="18"/>
  <c r="D10" i="13"/>
  <c r="D10" i="16"/>
  <c r="D10" i="19"/>
  <c r="J8" i="5"/>
  <c r="F8" i="5"/>
  <c r="H8" i="5"/>
  <c r="D11" i="4"/>
  <c r="D10" i="5"/>
  <c r="H11" i="4"/>
  <c r="H10" i="5"/>
  <c r="F11" i="4"/>
  <c r="F10" i="5"/>
  <c r="J14" i="4"/>
  <c r="H11" i="25" l="1"/>
  <c r="H11" i="22"/>
  <c r="K28" i="22" s="1"/>
  <c r="H11" i="21"/>
  <c r="K28" i="21" s="1"/>
  <c r="H11" i="26"/>
  <c r="H11" i="24"/>
  <c r="H11" i="23"/>
  <c r="F11" i="21"/>
  <c r="K26" i="21" s="1"/>
  <c r="F11" i="22"/>
  <c r="K26" i="22" s="1"/>
  <c r="F11" i="26"/>
  <c r="K26" i="26" s="1"/>
  <c r="F11" i="23"/>
  <c r="K26" i="23" s="1"/>
  <c r="F11" i="25"/>
  <c r="K26" i="25" s="1"/>
  <c r="F11" i="24"/>
  <c r="K26" i="24" s="1"/>
  <c r="D11" i="22"/>
  <c r="D11" i="24"/>
  <c r="D11" i="21"/>
  <c r="D11" i="23"/>
  <c r="D11" i="26"/>
  <c r="D11" i="25"/>
  <c r="D11" i="16"/>
  <c r="D11" i="19"/>
  <c r="D11" i="17"/>
  <c r="D11" i="14"/>
  <c r="D11" i="20"/>
  <c r="D11" i="18"/>
  <c r="D11" i="13"/>
  <c r="F11" i="16"/>
  <c r="F11" i="19"/>
  <c r="K26" i="19" s="1"/>
  <c r="F11" i="20"/>
  <c r="K26" i="20" s="1"/>
  <c r="F11" i="17"/>
  <c r="F11" i="14"/>
  <c r="F11" i="18"/>
  <c r="K26" i="18" s="1"/>
  <c r="F11" i="13"/>
  <c r="K34" i="13" s="1"/>
  <c r="H11" i="19"/>
  <c r="H11" i="14"/>
  <c r="H11" i="13"/>
  <c r="H11" i="16"/>
  <c r="H11" i="20"/>
  <c r="K28" i="20" s="1"/>
  <c r="H11" i="17"/>
  <c r="H11" i="18"/>
  <c r="D11" i="5"/>
  <c r="F11" i="5"/>
  <c r="H11" i="5"/>
  <c r="K28" i="5" s="1"/>
  <c r="K27" i="24" l="1"/>
  <c r="K27" i="25"/>
  <c r="K27" i="23"/>
  <c r="K27" i="26"/>
  <c r="K48" i="4"/>
  <c r="D48" i="4" s="1"/>
  <c r="K43" i="4"/>
  <c r="D43" i="4" s="1"/>
  <c r="K27" i="19"/>
  <c r="K27" i="18"/>
  <c r="K28" i="18"/>
  <c r="K29" i="18" s="1"/>
  <c r="K30" i="18" s="1"/>
  <c r="K31" i="18" s="1"/>
  <c r="K32" i="18" s="1"/>
  <c r="K33" i="18" s="1"/>
  <c r="K34" i="18" s="1"/>
  <c r="K35" i="18" s="1"/>
  <c r="K36" i="18" s="1"/>
  <c r="K37" i="18" s="1"/>
  <c r="K38" i="18" s="1"/>
  <c r="K39" i="18" s="1"/>
  <c r="K40" i="18" s="1"/>
  <c r="K41" i="18" s="1"/>
  <c r="K28" i="23"/>
  <c r="K29" i="23" s="1"/>
  <c r="K30" i="23" s="1"/>
  <c r="K31" i="23" s="1"/>
  <c r="K32" i="23" s="1"/>
  <c r="K33" i="23" s="1"/>
  <c r="K34" i="23" s="1"/>
  <c r="K35" i="23" s="1"/>
  <c r="K36" i="23" s="1"/>
  <c r="K37" i="23" s="1"/>
  <c r="K38" i="23" s="1"/>
  <c r="K39" i="23" s="1"/>
  <c r="K40" i="23" s="1"/>
  <c r="K41" i="23" s="1"/>
  <c r="K28" i="19"/>
  <c r="K29" i="19" s="1"/>
  <c r="K30" i="19" s="1"/>
  <c r="K31" i="19" s="1"/>
  <c r="K32" i="19" s="1"/>
  <c r="K33" i="19" s="1"/>
  <c r="K34" i="19" s="1"/>
  <c r="K35" i="19" s="1"/>
  <c r="K36" i="19" s="1"/>
  <c r="K37" i="19" s="1"/>
  <c r="K38" i="19" s="1"/>
  <c r="K39" i="19" s="1"/>
  <c r="K40" i="19" s="1"/>
  <c r="K41" i="19" s="1"/>
  <c r="K28" i="24"/>
  <c r="K29" i="24" s="1"/>
  <c r="K30" i="24" s="1"/>
  <c r="K31" i="24" s="1"/>
  <c r="K32" i="24" s="1"/>
  <c r="K33" i="24" s="1"/>
  <c r="K34" i="24" s="1"/>
  <c r="K35" i="24" s="1"/>
  <c r="K36" i="24" s="1"/>
  <c r="K37" i="24" s="1"/>
  <c r="K38" i="24" s="1"/>
  <c r="K39" i="24" s="1"/>
  <c r="K40" i="24" s="1"/>
  <c r="K41" i="24" s="1"/>
  <c r="K28" i="26"/>
  <c r="K29" i="26" s="1"/>
  <c r="K30" i="26" s="1"/>
  <c r="K31" i="26" s="1"/>
  <c r="K32" i="26" s="1"/>
  <c r="K33" i="26" s="1"/>
  <c r="K34" i="26" s="1"/>
  <c r="K35" i="26" s="1"/>
  <c r="K36" i="26" s="1"/>
  <c r="K37" i="26" s="1"/>
  <c r="K38" i="26" s="1"/>
  <c r="K39" i="26" s="1"/>
  <c r="K40" i="26" s="1"/>
  <c r="K41" i="26" s="1"/>
  <c r="K28" i="25"/>
  <c r="K29" i="25" s="1"/>
  <c r="K30" i="25" s="1"/>
  <c r="K31" i="25" s="1"/>
  <c r="K32" i="25" s="1"/>
  <c r="K33" i="25" s="1"/>
  <c r="K34" i="25" s="1"/>
  <c r="K35" i="25" s="1"/>
  <c r="K36" i="25" s="1"/>
  <c r="K37" i="25" s="1"/>
  <c r="K38" i="25" s="1"/>
  <c r="K39" i="25" s="1"/>
  <c r="K40" i="25" s="1"/>
  <c r="K41" i="25" s="1"/>
  <c r="K29" i="20"/>
  <c r="K30" i="20" s="1"/>
  <c r="K31" i="20" s="1"/>
  <c r="K32" i="20" s="1"/>
  <c r="K33" i="20" s="1"/>
  <c r="K34" i="20" s="1"/>
  <c r="K35" i="20" s="1"/>
  <c r="K36" i="20" s="1"/>
  <c r="K37" i="20" s="1"/>
  <c r="K38" i="20" s="1"/>
  <c r="K39" i="20" s="1"/>
  <c r="K40" i="20" s="1"/>
  <c r="K41" i="20" s="1"/>
  <c r="K37" i="4"/>
  <c r="K34" i="17"/>
  <c r="K35" i="17" s="1"/>
  <c r="K36" i="17" s="1"/>
  <c r="K37" i="17" s="1"/>
  <c r="K38" i="17" s="1"/>
  <c r="K39" i="17" s="1"/>
  <c r="K40" i="17" s="1"/>
  <c r="K41" i="17" s="1"/>
  <c r="K42" i="17" s="1"/>
  <c r="K43" i="17" s="1"/>
  <c r="K44" i="17" s="1"/>
  <c r="K45" i="17" s="1"/>
  <c r="K46" i="17" s="1"/>
  <c r="K47" i="17" s="1"/>
  <c r="K48" i="17" s="1"/>
  <c r="K49" i="17" s="1"/>
  <c r="K26" i="17"/>
  <c r="K27" i="17" s="1"/>
  <c r="K26" i="13"/>
  <c r="K27" i="13" s="1"/>
  <c r="K28" i="13" s="1"/>
  <c r="K29" i="13" s="1"/>
  <c r="K30" i="13" s="1"/>
  <c r="K31" i="13" s="1"/>
  <c r="K32" i="13" s="1"/>
  <c r="K33" i="13" s="1"/>
  <c r="K35" i="13" s="1"/>
  <c r="K36" i="13" s="1"/>
  <c r="K37" i="13" s="1"/>
  <c r="K34" i="16"/>
  <c r="K35" i="16" s="1"/>
  <c r="K36" i="16" s="1"/>
  <c r="K37" i="16" s="1"/>
  <c r="K38" i="16" s="1"/>
  <c r="K39" i="16" s="1"/>
  <c r="K40" i="16" s="1"/>
  <c r="K41" i="16" s="1"/>
  <c r="K42" i="16" s="1"/>
  <c r="K43" i="16" s="1"/>
  <c r="K44" i="16" s="1"/>
  <c r="K45" i="16" s="1"/>
  <c r="K46" i="16" s="1"/>
  <c r="K47" i="16" s="1"/>
  <c r="K48" i="16" s="1"/>
  <c r="K49" i="16" s="1"/>
  <c r="K50" i="16" s="1"/>
  <c r="K51" i="16" s="1"/>
  <c r="K52" i="16" s="1"/>
  <c r="K53" i="16" s="1"/>
  <c r="K54" i="16" s="1"/>
  <c r="K57" i="16" s="1"/>
  <c r="K58" i="16" s="1"/>
  <c r="K59" i="16" s="1"/>
  <c r="K60" i="16" s="1"/>
  <c r="K26" i="16"/>
  <c r="K27" i="16" s="1"/>
  <c r="K28" i="16" s="1"/>
  <c r="K29" i="16" s="1"/>
  <c r="K30" i="16" s="1"/>
  <c r="K31" i="16" s="1"/>
  <c r="K32" i="16" s="1"/>
  <c r="K33" i="16" s="1"/>
  <c r="K26" i="14"/>
  <c r="K27" i="14" s="1"/>
  <c r="K28" i="14"/>
  <c r="K29" i="14" s="1"/>
  <c r="K30" i="14" s="1"/>
  <c r="K31" i="14" s="1"/>
  <c r="K32" i="14" s="1"/>
  <c r="K33" i="14" s="1"/>
  <c r="K34" i="14" s="1"/>
  <c r="K35" i="14" s="1"/>
  <c r="K36" i="14" s="1"/>
  <c r="K37" i="14" s="1"/>
  <c r="K38" i="14" s="1"/>
  <c r="K39" i="14" s="1"/>
  <c r="K40" i="14" s="1"/>
  <c r="K44" i="14" s="1"/>
  <c r="K45" i="14" s="1"/>
  <c r="K26" i="5"/>
  <c r="K29" i="5"/>
  <c r="K30" i="5" s="1"/>
  <c r="K31" i="5" s="1"/>
  <c r="K32" i="5" s="1"/>
  <c r="K33" i="5" s="1"/>
  <c r="K34" i="5" s="1"/>
  <c r="K35" i="5" s="1"/>
  <c r="K36" i="5" s="1"/>
  <c r="K37" i="5" s="1"/>
  <c r="K38" i="5" s="1"/>
  <c r="K39" i="5" s="1"/>
  <c r="K40" i="5" s="1"/>
  <c r="K41" i="5" s="1"/>
  <c r="K63" i="4" l="1"/>
  <c r="D63" i="4" s="1"/>
  <c r="K38" i="4"/>
  <c r="D38" i="4" s="1"/>
  <c r="K68" i="4"/>
  <c r="D68" i="4" s="1"/>
  <c r="K53" i="4"/>
  <c r="D53" i="4" s="1"/>
  <c r="K58" i="4"/>
  <c r="D58" i="4" s="1"/>
  <c r="K33" i="4"/>
  <c r="D33" i="4" s="1"/>
  <c r="K28" i="4"/>
  <c r="D28" i="4" s="1"/>
  <c r="K27" i="5"/>
  <c r="K23" i="4" s="1"/>
  <c r="D23" i="4" s="1"/>
  <c r="K28" i="17"/>
  <c r="K29" i="17" s="1"/>
  <c r="C22" i="4" a="1"/>
  <c r="C22" i="4" s="1"/>
  <c r="K22" i="4" s="1"/>
  <c r="K38" i="13"/>
  <c r="K39" i="13" s="1"/>
  <c r="K30" i="17" l="1"/>
  <c r="K31" i="17" s="1"/>
  <c r="K32" i="17" s="1"/>
  <c r="K33" i="17" s="1"/>
  <c r="K40" i="13"/>
  <c r="K41" i="13" s="1"/>
  <c r="K42" i="13" s="1"/>
  <c r="K43" i="13" s="1"/>
  <c r="K44" i="13" s="1"/>
  <c r="K45" i="13" s="1"/>
  <c r="K46" i="13" s="1"/>
  <c r="K47" i="13" s="1"/>
  <c r="K48" i="13" l="1"/>
  <c r="K49" i="13" s="1"/>
  <c r="K50" i="13" s="1"/>
  <c r="K51" i="13" s="1"/>
  <c r="K52" i="13" s="1"/>
  <c r="K53" i="13" s="1"/>
  <c r="K54" i="13" s="1"/>
  <c r="K55" i="13" s="1"/>
  <c r="K56" i="13" s="1"/>
  <c r="K57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<sst xmlns="http://schemas.openxmlformats.org/spreadsheetml/2006/main" count="1989" uniqueCount="194">
  <si>
    <t>Project Limits:</t>
  </si>
  <si>
    <t>TxDOT Highway:</t>
  </si>
  <si>
    <t>CCSJ:</t>
  </si>
  <si>
    <t>Construction Project ID:</t>
  </si>
  <si>
    <t>Let Date:</t>
  </si>
  <si>
    <t>Station FROM:</t>
  </si>
  <si>
    <t>Station TO:</t>
  </si>
  <si>
    <t>ROW CSJ:</t>
  </si>
  <si>
    <t>ROW Project ID:</t>
  </si>
  <si>
    <t>Full Authority Date (ROW):</t>
  </si>
  <si>
    <t>Project Design Schedule</t>
  </si>
  <si>
    <t>30% PS%E</t>
  </si>
  <si>
    <t>60% PS&amp;E</t>
  </si>
  <si>
    <t>100% PS&amp;E</t>
  </si>
  <si>
    <t>90% PS&amp;E</t>
  </si>
  <si>
    <t>Station Project Limits</t>
  </si>
  <si>
    <t>Design Complete Date:</t>
  </si>
  <si>
    <t>Project Specific Information</t>
  </si>
  <si>
    <t>What type of project is this (see instructions for definition of project types)?</t>
  </si>
  <si>
    <t>Project Types</t>
  </si>
  <si>
    <t>Rural</t>
  </si>
  <si>
    <t>Urban</t>
  </si>
  <si>
    <t>Metro</t>
  </si>
  <si>
    <t>LF</t>
  </si>
  <si>
    <t>How long is this project ( mainlanes from beginning to end)?</t>
  </si>
  <si>
    <t>miles</t>
  </si>
  <si>
    <t>Design Submitted to TxDOT:</t>
  </si>
  <si>
    <t>Conflict Analysis Complete:</t>
  </si>
  <si>
    <t>Utility Name</t>
  </si>
  <si>
    <t>Utility Specific Information</t>
  </si>
  <si>
    <t>Utility ID:</t>
  </si>
  <si>
    <t>N/A</t>
  </si>
  <si>
    <t>Will ROW acquisition be required for this project?</t>
  </si>
  <si>
    <t>YES</t>
  </si>
  <si>
    <t>NO</t>
  </si>
  <si>
    <t>ROW is being acquired by:</t>
  </si>
  <si>
    <t>TxDOT</t>
  </si>
  <si>
    <t>Local Government</t>
  </si>
  <si>
    <t>Project Specific Information - used to set duration calculations</t>
  </si>
  <si>
    <t>Project Size</t>
  </si>
  <si>
    <t>Small</t>
  </si>
  <si>
    <t>Medium</t>
  </si>
  <si>
    <t>Large</t>
  </si>
  <si>
    <t>Project Size:</t>
  </si>
  <si>
    <t>PS&amp;E QA/QC duration (days):</t>
  </si>
  <si>
    <t>Conflict Analysis duration (days):</t>
  </si>
  <si>
    <t>Utility Notified of Conflicts:</t>
  </si>
  <si>
    <t>Non-Reimbursable</t>
  </si>
  <si>
    <t>Joint-Bid</t>
  </si>
  <si>
    <t>Responsible for Design of project:</t>
  </si>
  <si>
    <t>Letting Type:</t>
  </si>
  <si>
    <t>Statewide Let</t>
  </si>
  <si>
    <t>Local Let</t>
  </si>
  <si>
    <t>Duration (days)</t>
  </si>
  <si>
    <t>ROW acquired by</t>
  </si>
  <si>
    <t>Letting Type</t>
  </si>
  <si>
    <t>Designed by</t>
  </si>
  <si>
    <t>Reimbursable by:</t>
  </si>
  <si>
    <t>Check box</t>
  </si>
  <si>
    <t>Utility Status:</t>
  </si>
  <si>
    <t>Utility Type:</t>
  </si>
  <si>
    <t>Utility Type</t>
  </si>
  <si>
    <t>Utility Identified</t>
  </si>
  <si>
    <t>Utility Owner Notified of Conflict</t>
  </si>
  <si>
    <t>Utility Design in Progress</t>
  </si>
  <si>
    <t>Utility Design Complete</t>
  </si>
  <si>
    <t>Utility Agreement Drafted</t>
  </si>
  <si>
    <t>Utility Agreement Executed</t>
  </si>
  <si>
    <t>Utility Permit Submitted to TxDOT</t>
  </si>
  <si>
    <t>Utility Permit Approved by TxDOT</t>
  </si>
  <si>
    <t>Adjustment in Progress</t>
  </si>
  <si>
    <t>Adjustment Completed - Close OUT</t>
  </si>
  <si>
    <t>No Utility Adjustment Needed - Close OUT</t>
  </si>
  <si>
    <t>Water/Wastewater</t>
  </si>
  <si>
    <t>Electric (Transmission)</t>
  </si>
  <si>
    <t>Gas (Distribution)</t>
  </si>
  <si>
    <t>Gas (Transmission)</t>
  </si>
  <si>
    <t>Project Type:</t>
  </si>
  <si>
    <t>Will ROW be acquired for this project?</t>
  </si>
  <si>
    <t>Description of Milestone</t>
  </si>
  <si>
    <t>Utility Relocation Design Begins</t>
  </si>
  <si>
    <t>Utility Relocation Design Complete</t>
  </si>
  <si>
    <t>Utility Permit submitted to TxDOT</t>
  </si>
  <si>
    <t>Utility Permit approved by TxDOT</t>
  </si>
  <si>
    <t>Materials Ordered by Utility Company</t>
  </si>
  <si>
    <t>Materials Received by Utility Company</t>
  </si>
  <si>
    <t>Review bids and award contract</t>
  </si>
  <si>
    <t>Construction Start</t>
  </si>
  <si>
    <t>Milestone Type</t>
  </si>
  <si>
    <t>Utility</t>
  </si>
  <si>
    <t>Contractor</t>
  </si>
  <si>
    <t>Other</t>
  </si>
  <si>
    <t>Assigned</t>
  </si>
  <si>
    <t>AUS_Utilities</t>
  </si>
  <si>
    <t>Project Team</t>
  </si>
  <si>
    <t>Existing Utility Layout provided to utility to verify</t>
  </si>
  <si>
    <t>Assigned To</t>
  </si>
  <si>
    <t>Utility Design</t>
  </si>
  <si>
    <t>Agreement</t>
  </si>
  <si>
    <t>Construction</t>
  </si>
  <si>
    <t>Joint-bid</t>
  </si>
  <si>
    <t>TxDOT Action</t>
  </si>
  <si>
    <t>Utility Action</t>
  </si>
  <si>
    <t>Advanced Approval - Proof of Property Interest Submitted</t>
  </si>
  <si>
    <t>Advanced Approval - Proof of Property Approved</t>
  </si>
  <si>
    <t>Advanced Approval - Forced Betterment Approved</t>
  </si>
  <si>
    <t>Advanced Approval - Easement Value Submitted</t>
  </si>
  <si>
    <t>Advanced Approval - Forced Betterment Submitted</t>
  </si>
  <si>
    <t>Advanced Approval - Easement Value Approved</t>
  </si>
  <si>
    <t>Advanced Approval - UAR Exception Submitted</t>
  </si>
  <si>
    <t>Advanced Approval - UAR Exception Approved</t>
  </si>
  <si>
    <t>Utility Agreement draft submitted to TxDOT</t>
  </si>
  <si>
    <t>Send NOPC letter signed by TxDOT PM</t>
  </si>
  <si>
    <t>Utility Agreement draft prepared for TxDOT review</t>
  </si>
  <si>
    <t>TxDOT review Agreement and provide comments</t>
  </si>
  <si>
    <t>Agreement revisions to address all comments</t>
  </si>
  <si>
    <t>TxDOT final review (ROW Courtesy Review optional)</t>
  </si>
  <si>
    <t>Agreement final sent to Utility for Signature</t>
  </si>
  <si>
    <t>Agreement signed by Utility, returned to TxDOT</t>
  </si>
  <si>
    <t>Utility to advertise project for bidding</t>
  </si>
  <si>
    <t>Agreement Executed by TxDOT, NTP sent to Utility</t>
  </si>
  <si>
    <t>Date 
Complete</t>
  </si>
  <si>
    <t>Estimated
Date</t>
  </si>
  <si>
    <t>Utility Design approved by project team</t>
  </si>
  <si>
    <t>NORA letter signed by TxDOT PM and sent to Utility</t>
  </si>
  <si>
    <t>Duration
(DAYS)</t>
  </si>
  <si>
    <t>Utility Contact Name:</t>
  </si>
  <si>
    <t>Email:</t>
  </si>
  <si>
    <t>Phone:</t>
  </si>
  <si>
    <t>Utility ID FORM submitted to TxDOT</t>
  </si>
  <si>
    <t>Telecommunications
Underground</t>
  </si>
  <si>
    <t>Telecommunications
Attachment to Poles</t>
  </si>
  <si>
    <t>Electric (Distribution)
aerial on poles</t>
  </si>
  <si>
    <t>Electric (Distribution)
underground</t>
  </si>
  <si>
    <t>Project Type</t>
  </si>
  <si>
    <t>roadways with open ditches in less populated areas.</t>
  </si>
  <si>
    <t>roadways in more populated area with open ditches, but may have storm sewer at intersections.</t>
  </si>
  <si>
    <t>Descriptions based on what is located in the ground for these projects</t>
  </si>
  <si>
    <t>&gt;1,000 feet &lt;1 mile (5,280 feet), &gt;10 poles &lt;20 poles (distribution) 10 (transmission)</t>
  </si>
  <si>
    <t>&gt;1 mile (5,280 feet), &gt;20 poles (distribution) 11 (transmission)</t>
  </si>
  <si>
    <t>Small (days)</t>
  </si>
  <si>
    <t>Medium (days)</t>
  </si>
  <si>
    <t>Large (days)</t>
  </si>
  <si>
    <t>roadways in highly populated area with complex storm sewer and shared use paths.</t>
  </si>
  <si>
    <t>Submit plans and verified cost estimate to TxDOT</t>
  </si>
  <si>
    <t>Draft Advanced Funding Agreement (AFA)</t>
  </si>
  <si>
    <t>AFA reviewed and presented to City Council or Board</t>
  </si>
  <si>
    <t>AFA to Contract Services Division (CSD)</t>
  </si>
  <si>
    <t>AFA approved by CSD, sent for signatures via DocuSign</t>
  </si>
  <si>
    <t>intersection or bridge projects typically &lt;1,000 feet,&lt;10 poles (distribution) 4 (transmission)</t>
  </si>
  <si>
    <t>Splicing, pressure testing, other utility specific actions</t>
  </si>
  <si>
    <t xml:space="preserve">Existing Utility Layout complete, provided to TxDOT </t>
  </si>
  <si>
    <t>TxDOT Project Types</t>
  </si>
  <si>
    <r>
      <t xml:space="preserve">Descriptions based on LF of TxDOT roadway project </t>
    </r>
    <r>
      <rPr>
        <b/>
        <u/>
        <sz val="11"/>
        <color theme="0"/>
        <rFont val="Calibri"/>
        <family val="2"/>
        <scheme val="minor"/>
      </rPr>
      <t>or</t>
    </r>
    <r>
      <rPr>
        <b/>
        <sz val="11"/>
        <color theme="0"/>
        <rFont val="Calibri"/>
        <family val="2"/>
        <scheme val="minor"/>
      </rPr>
      <t xml:space="preserve"> units of anticipated utility adjustment</t>
    </r>
  </si>
  <si>
    <t>Utility Design Duration based on project size</t>
  </si>
  <si>
    <t>Utility Construction Duration based on project size</t>
  </si>
  <si>
    <t>Utility Status for Agreements</t>
  </si>
  <si>
    <t>Utility Status (non-reimbursable)</t>
  </si>
  <si>
    <t>Utility Process:</t>
  </si>
  <si>
    <t>Brief Notes:</t>
  </si>
  <si>
    <r>
      <t xml:space="preserve">Construction Complete - </t>
    </r>
    <r>
      <rPr>
        <i/>
        <sz val="9"/>
        <color theme="1"/>
        <rFont val="Franklin Gothic Book"/>
        <family val="2"/>
      </rPr>
      <t>Adjustment still in Progress</t>
    </r>
  </si>
  <si>
    <r>
      <t xml:space="preserve">Existing facility removed/abandoned - </t>
    </r>
    <r>
      <rPr>
        <b/>
        <sz val="9"/>
        <color theme="1"/>
        <rFont val="Franklin Gothic Book"/>
        <family val="2"/>
      </rPr>
      <t>Adjustment Complete</t>
    </r>
  </si>
  <si>
    <t>Utility ID FORM submitted to TxDOT - Including Eligibility Calculations</t>
  </si>
  <si>
    <t>FINAL Utility Conflicts Identified (NOC letter 03-03)</t>
  </si>
  <si>
    <t>Preliminary Utility Conflicts Identified (NOC letter)</t>
  </si>
  <si>
    <t>AFA Executed, request for payment letter sent to utility</t>
  </si>
  <si>
    <t>Payment received from Utility</t>
  </si>
  <si>
    <t>TxDOT Project Let Date</t>
  </si>
  <si>
    <t>U0000001</t>
  </si>
  <si>
    <t>U00000002</t>
  </si>
  <si>
    <t>U00000004</t>
  </si>
  <si>
    <t>U00000003</t>
  </si>
  <si>
    <t>Estimated Date:</t>
  </si>
  <si>
    <t>Last Milestone Completed:</t>
  </si>
  <si>
    <t>Date:</t>
  </si>
  <si>
    <t>Next Milestone:</t>
  </si>
  <si>
    <t>U00000005</t>
  </si>
  <si>
    <t>U00000006</t>
  </si>
  <si>
    <t>Coordination</t>
  </si>
  <si>
    <t>Engineering</t>
  </si>
  <si>
    <t>Utility Name HERE</t>
  </si>
  <si>
    <t>Project 
INFO Sheet</t>
  </si>
  <si>
    <t>U00000007</t>
  </si>
  <si>
    <t>U00000008</t>
  </si>
  <si>
    <t>U00000009</t>
  </si>
  <si>
    <t>U00000010</t>
  </si>
  <si>
    <r>
      <t>Utility ID Summary</t>
    </r>
    <r>
      <rPr>
        <sz val="9"/>
        <color theme="0"/>
        <rFont val="Franklin Gothic Book"/>
        <family val="2"/>
      </rPr>
      <t xml:space="preserve"> (no data entry below this point, all data referenced by formula)</t>
    </r>
  </si>
  <si>
    <r>
      <t>Utility Specific Information</t>
    </r>
    <r>
      <rPr>
        <b/>
        <sz val="9"/>
        <color theme="0"/>
        <rFont val="Franklin Gothic Book"/>
        <family val="2"/>
      </rPr>
      <t xml:space="preserve"> </t>
    </r>
    <r>
      <rPr>
        <sz val="9"/>
        <color theme="0"/>
        <rFont val="Franklin Gothic Book"/>
        <family val="2"/>
      </rPr>
      <t>(data entry below this point, all data above is from project info sheet by formula)</t>
    </r>
  </si>
  <si>
    <t>Comments</t>
  </si>
  <si>
    <r>
      <t>Utility ID FORM submitted to TxDOT</t>
    </r>
    <r>
      <rPr>
        <sz val="8"/>
        <color theme="1"/>
        <rFont val="Franklin Gothic Book"/>
        <family val="2"/>
      </rPr>
      <t xml:space="preserve"> {30% PS&amp;E}</t>
    </r>
  </si>
  <si>
    <r>
      <t xml:space="preserve">Preliminary Utility Conflicts Identified </t>
    </r>
    <r>
      <rPr>
        <sz val="8"/>
        <color theme="1"/>
        <rFont val="Franklin Gothic Book"/>
        <family val="2"/>
      </rPr>
      <t>(NOC letter) {60% PS&amp;E}</t>
    </r>
  </si>
  <si>
    <r>
      <t xml:space="preserve">FINAL Utility Conflicts Identified </t>
    </r>
    <r>
      <rPr>
        <sz val="8"/>
        <color theme="1"/>
        <rFont val="Franklin Gothic Book"/>
        <family val="2"/>
      </rPr>
      <t>(NOC letter 03-03) {90% PS&amp;E}</t>
    </r>
  </si>
  <si>
    <t>Last Milestone on Schedule:</t>
  </si>
  <si>
    <t>Last Scheduled Milestone: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</si>
</sst>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;@"/>
  </numFmts>
  <fonts count="25" x14ac:knownFonts="1">
    <font>
      <sz val="11"/>
      <color theme="1"/>
      <name val="Calibri"/>
      <family val="2"/>
      <scheme val="minor"/>
    </font>
    <font>
      <sz val="10"/>
      <color theme="1"/>
      <name val="Franklin Gothic Book"/>
      <family val="2"/>
    </font>
    <font>
      <b/>
      <sz val="10"/>
      <color theme="0"/>
      <name val="Franklin Gothic Book"/>
      <family val="2"/>
    </font>
    <font>
      <b/>
      <sz val="12"/>
      <color theme="1"/>
      <name val="Franklin Gothic Book"/>
      <family val="2"/>
    </font>
    <font>
      <sz val="8"/>
      <color theme="1"/>
      <name val="Franklin Gothic Book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Franklin Gothic Book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0"/>
      <name val="Franklin Gothic Book"/>
      <family val="2"/>
    </font>
    <font>
      <sz val="9"/>
      <color theme="1"/>
      <name val="Franklin Gothic Book"/>
      <family val="2"/>
    </font>
    <font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Franklin Gothic Book"/>
      <family val="2"/>
    </font>
    <font>
      <u/>
      <sz val="11"/>
      <color theme="10"/>
      <name val="Calibri"/>
      <family val="2"/>
      <scheme val="minor"/>
    </font>
    <font>
      <sz val="10"/>
      <color theme="0"/>
      <name val="Franklin Gothic Book"/>
      <family val="2"/>
    </font>
    <font>
      <b/>
      <sz val="11"/>
      <color theme="0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9"/>
      <color theme="1"/>
      <name val="Franklin Gothic Book"/>
      <family val="2"/>
    </font>
    <font>
      <i/>
      <sz val="9"/>
      <color theme="1"/>
      <name val="Franklin Gothic Book"/>
      <family val="2"/>
    </font>
    <font>
      <sz val="9"/>
      <color theme="0"/>
      <name val="Franklin Gothic Book"/>
      <family val="2"/>
    </font>
    <font>
      <b/>
      <sz val="9"/>
      <color theme="0"/>
      <name val="Franklin Gothic Book"/>
      <family val="2"/>
    </font>
    <font>
      <u/>
      <sz val="8"/>
      <color theme="0"/>
      <name val="Calibri"/>
      <family val="2"/>
      <scheme val="minor"/>
    </font>
    <font>
      <b/>
      <sz val="8"/>
      <color theme="0"/>
      <name val="Franklin Gothic Book"/>
      <family val="2"/>
    </font>
  </fonts>
  <fills count="2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AB"/>
        <bgColor indexed="64"/>
      </patternFill>
    </fill>
    <fill>
      <patternFill patternType="solid">
        <fgColor rgb="FFFF8181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F6BC94"/>
        <bgColor indexed="64"/>
      </patternFill>
    </fill>
    <fill>
      <patternFill patternType="solid">
        <fgColor rgb="FFC59EE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theme="0"/>
      </right>
      <top/>
      <bottom style="thin">
        <color auto="1"/>
      </bottom>
      <diagonal/>
    </border>
    <border>
      <left style="thin">
        <color theme="0"/>
      </left>
      <right/>
      <top/>
      <bottom style="thin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268">
    <xf numFmtId="0" fontId="0" fillId="0" borderId="0" xfId="0"/>
    <xf numFmtId="0" fontId="1" fillId="0" borderId="0" xfId="0" applyFont="1"/>
    <xf numFmtId="0" fontId="1" fillId="4" borderId="1" xfId="0" applyFont="1" applyFill="1" applyBorder="1"/>
    <xf numFmtId="0" fontId="1" fillId="4" borderId="1" xfId="0" applyFont="1" applyFill="1" applyBorder="1" applyAlignment="1">
      <alignment horizontal="right" vertical="center"/>
    </xf>
    <xf numFmtId="2" fontId="1" fillId="4" borderId="1" xfId="0" applyNumberFormat="1" applyFont="1" applyFill="1" applyBorder="1" applyAlignment="1"/>
    <xf numFmtId="0" fontId="1" fillId="7" borderId="1" xfId="0" applyFont="1" applyFill="1" applyBorder="1"/>
    <xf numFmtId="0" fontId="1" fillId="3" borderId="1" xfId="0" applyFont="1" applyFill="1" applyBorder="1"/>
    <xf numFmtId="2" fontId="1" fillId="3" borderId="1" xfId="0" applyNumberFormat="1" applyFont="1" applyFill="1" applyBorder="1" applyAlignment="1"/>
    <xf numFmtId="0" fontId="1" fillId="3" borderId="1" xfId="0" applyFont="1" applyFill="1" applyBorder="1" applyAlignment="1"/>
    <xf numFmtId="0" fontId="9" fillId="2" borderId="9" xfId="0" applyFont="1" applyFill="1" applyBorder="1" applyAlignment="1">
      <alignment horizontal="center" vertical="center"/>
    </xf>
    <xf numFmtId="1" fontId="4" fillId="0" borderId="1" xfId="0" applyNumberFormat="1" applyFont="1" applyBorder="1" applyAlignment="1" applyProtection="1">
      <alignment horizontal="center" vertical="center"/>
      <protection locked="0"/>
    </xf>
    <xf numFmtId="1" fontId="4" fillId="6" borderId="1" xfId="0" applyNumberFormat="1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protection locked="0"/>
    </xf>
    <xf numFmtId="2" fontId="1" fillId="0" borderId="1" xfId="0" applyNumberFormat="1" applyFont="1" applyBorder="1" applyAlignment="1" applyProtection="1">
      <protection locked="0"/>
    </xf>
    <xf numFmtId="1" fontId="4" fillId="1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Border="1"/>
    <xf numFmtId="0" fontId="0" fillId="7" borderId="1" xfId="0" applyFill="1" applyBorder="1"/>
    <xf numFmtId="0" fontId="4" fillId="2" borderId="0" xfId="0" applyFont="1" applyFill="1" applyAlignment="1">
      <alignment horizontal="center"/>
    </xf>
    <xf numFmtId="0" fontId="4" fillId="2" borderId="0" xfId="0" applyFont="1" applyFill="1"/>
    <xf numFmtId="0" fontId="4" fillId="3" borderId="1" xfId="0" applyFont="1" applyFill="1" applyBorder="1"/>
    <xf numFmtId="2" fontId="4" fillId="3" borderId="1" xfId="0" applyNumberFormat="1" applyFont="1" applyFill="1" applyBorder="1"/>
    <xf numFmtId="0" fontId="4" fillId="0" borderId="0" xfId="0" applyFont="1"/>
    <xf numFmtId="1" fontId="4" fillId="14" borderId="1" xfId="0" applyNumberFormat="1" applyFont="1" applyFill="1" applyBorder="1" applyAlignment="1" applyProtection="1">
      <alignment horizontal="center" vertical="center"/>
      <protection locked="0"/>
    </xf>
    <xf numFmtId="0" fontId="11" fillId="2" borderId="9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wrapText="1"/>
    </xf>
    <xf numFmtId="14" fontId="4" fillId="0" borderId="1" xfId="0" applyNumberFormat="1" applyFont="1" applyBorder="1" applyAlignment="1" applyProtection="1">
      <alignment horizontal="center" vertical="center"/>
      <protection locked="0"/>
    </xf>
    <xf numFmtId="164" fontId="4" fillId="7" borderId="1" xfId="0" applyNumberFormat="1" applyFont="1" applyFill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 applyProtection="1">
      <alignment horizontal="right" vertical="center" wrapText="1"/>
      <protection locked="0"/>
    </xf>
    <xf numFmtId="0" fontId="1" fillId="18" borderId="1" xfId="0" applyFont="1" applyFill="1" applyBorder="1" applyAlignment="1">
      <alignment horizontal="center"/>
    </xf>
    <xf numFmtId="0" fontId="1" fillId="18" borderId="1" xfId="0" applyFont="1" applyFill="1" applyBorder="1" applyAlignment="1">
      <alignment horizontal="center" vertical="center" wrapText="1"/>
    </xf>
    <xf numFmtId="0" fontId="1" fillId="18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/>
    </xf>
    <xf numFmtId="0" fontId="1" fillId="15" borderId="1" xfId="0" applyFont="1" applyFill="1" applyBorder="1" applyAlignment="1">
      <alignment horizontal="center" vertical="center"/>
    </xf>
    <xf numFmtId="0" fontId="1" fillId="19" borderId="1" xfId="0" applyFont="1" applyFill="1" applyBorder="1" applyAlignment="1">
      <alignment horizontal="center"/>
    </xf>
    <xf numFmtId="0" fontId="1" fillId="19" borderId="1" xfId="0" applyFont="1" applyFill="1" applyBorder="1" applyAlignment="1">
      <alignment horizontal="center" vertical="center"/>
    </xf>
    <xf numFmtId="0" fontId="1" fillId="20" borderId="1" xfId="0" applyFont="1" applyFill="1" applyBorder="1" applyAlignment="1">
      <alignment horizontal="center"/>
    </xf>
    <xf numFmtId="0" fontId="1" fillId="2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/>
    </xf>
    <xf numFmtId="0" fontId="1" fillId="14" borderId="1" xfId="0" applyFont="1" applyFill="1" applyBorder="1" applyAlignment="1">
      <alignment horizontal="center" vertical="center"/>
    </xf>
    <xf numFmtId="0" fontId="1" fillId="21" borderId="1" xfId="0" applyFont="1" applyFill="1" applyBorder="1" applyAlignment="1">
      <alignment horizontal="center"/>
    </xf>
    <xf numFmtId="0" fontId="1" fillId="21" borderId="1" xfId="0" applyFont="1" applyFill="1" applyBorder="1" applyAlignment="1">
      <alignment horizontal="center" vertical="center"/>
    </xf>
    <xf numFmtId="0" fontId="1" fillId="22" borderId="1" xfId="0" applyFont="1" applyFill="1" applyBorder="1" applyAlignment="1">
      <alignment horizontal="center"/>
    </xf>
    <xf numFmtId="0" fontId="1" fillId="22" borderId="1" xfId="0" applyFont="1" applyFill="1" applyBorder="1" applyAlignment="1">
      <alignment horizontal="center" vertical="center"/>
    </xf>
    <xf numFmtId="0" fontId="1" fillId="23" borderId="1" xfId="0" applyFont="1" applyFill="1" applyBorder="1" applyAlignment="1">
      <alignment horizontal="center"/>
    </xf>
    <xf numFmtId="0" fontId="1" fillId="23" borderId="1" xfId="0" applyFont="1" applyFill="1" applyBorder="1" applyAlignment="1">
      <alignment horizontal="center" vertical="center"/>
    </xf>
    <xf numFmtId="0" fontId="16" fillId="13" borderId="15" xfId="0" applyFont="1" applyFill="1" applyBorder="1" applyAlignment="1">
      <alignment horizontal="center" vertical="center" wrapText="1"/>
    </xf>
    <xf numFmtId="0" fontId="17" fillId="13" borderId="12" xfId="0" applyFont="1" applyFill="1" applyBorder="1" applyAlignment="1">
      <alignment horizontal="right"/>
    </xf>
    <xf numFmtId="164" fontId="4" fillId="0" borderId="1" xfId="0" applyNumberFormat="1" applyFont="1" applyFill="1" applyBorder="1" applyAlignment="1">
      <alignment horizontal="center" vertical="center"/>
    </xf>
    <xf numFmtId="0" fontId="0" fillId="20" borderId="1" xfId="0" applyFill="1" applyBorder="1" applyAlignment="1">
      <alignment horizontal="right"/>
    </xf>
    <xf numFmtId="0" fontId="1" fillId="4" borderId="1" xfId="0" applyFont="1" applyFill="1" applyBorder="1" applyAlignment="1">
      <alignment horizontal="right" vertical="center"/>
    </xf>
    <xf numFmtId="2" fontId="1" fillId="3" borderId="1" xfId="0" applyNumberFormat="1" applyFont="1" applyFill="1" applyBorder="1" applyAlignment="1"/>
    <xf numFmtId="0" fontId="4" fillId="4" borderId="1" xfId="0" applyFont="1" applyFill="1" applyBorder="1" applyAlignment="1"/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18" borderId="1" xfId="0" applyNumberFormat="1" applyFont="1" applyFill="1" applyBorder="1" applyAlignment="1" applyProtection="1">
      <alignment horizontal="center" vertical="center"/>
      <protection locked="0"/>
    </xf>
    <xf numFmtId="1" fontId="4" fillId="24" borderId="1" xfId="0" applyNumberFormat="1" applyFont="1" applyFill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right" vertical="center"/>
    </xf>
    <xf numFmtId="2" fontId="1" fillId="3" borderId="1" xfId="0" applyNumberFormat="1" applyFont="1" applyFill="1" applyBorder="1" applyAlignment="1"/>
    <xf numFmtId="0" fontId="4" fillId="4" borderId="1" xfId="0" applyFont="1" applyFill="1" applyBorder="1" applyAlignment="1"/>
    <xf numFmtId="0" fontId="1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/>
    <xf numFmtId="2" fontId="1" fillId="3" borderId="1" xfId="0" applyNumberFormat="1" applyFont="1" applyFill="1" applyBorder="1" applyAlignment="1"/>
    <xf numFmtId="0" fontId="1" fillId="4" borderId="1" xfId="0" applyFont="1" applyFill="1" applyBorder="1" applyAlignment="1">
      <alignment horizontal="right" vertical="center"/>
    </xf>
    <xf numFmtId="2" fontId="1" fillId="3" borderId="1" xfId="0" applyNumberFormat="1" applyFont="1" applyFill="1" applyBorder="1" applyAlignment="1"/>
    <xf numFmtId="0" fontId="4" fillId="4" borderId="1" xfId="0" applyFont="1" applyFill="1" applyBorder="1" applyAlignment="1"/>
    <xf numFmtId="0" fontId="23" fillId="2" borderId="0" xfId="1" applyFont="1" applyFill="1" applyAlignment="1">
      <alignment horizontal="center" vertical="center" wrapText="1"/>
    </xf>
    <xf numFmtId="0" fontId="1" fillId="12" borderId="1" xfId="0" applyFont="1" applyFill="1" applyBorder="1" applyAlignment="1"/>
    <xf numFmtId="0" fontId="24" fillId="2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24" fillId="2" borderId="10" xfId="0" applyFont="1" applyFill="1" applyBorder="1" applyAlignment="1" applyProtection="1">
      <alignment horizontal="center" vertical="center" wrapText="1"/>
      <protection locked="0"/>
    </xf>
    <xf numFmtId="0" fontId="1" fillId="15" borderId="1" xfId="0" applyFont="1" applyFill="1" applyBorder="1" applyAlignment="1"/>
    <xf numFmtId="0" fontId="4" fillId="12" borderId="1" xfId="0" applyFont="1" applyFill="1" applyBorder="1" applyAlignment="1"/>
    <xf numFmtId="0" fontId="7" fillId="12" borderId="1" xfId="0" applyFont="1" applyFill="1" applyBorder="1" applyAlignment="1"/>
    <xf numFmtId="0" fontId="0" fillId="12" borderId="1" xfId="0" applyFill="1" applyBorder="1" applyAlignment="1"/>
    <xf numFmtId="0" fontId="4" fillId="7" borderId="1" xfId="0" applyFont="1" applyFill="1" applyBorder="1" applyAlignment="1"/>
    <xf numFmtId="0" fontId="7" fillId="7" borderId="1" xfId="0" applyFont="1" applyFill="1" applyBorder="1" applyAlignment="1"/>
    <xf numFmtId="0" fontId="0" fillId="7" borderId="1" xfId="0" applyFill="1" applyBorder="1" applyAlignment="1"/>
    <xf numFmtId="14" fontId="1" fillId="7" borderId="1" xfId="0" applyNumberFormat="1" applyFont="1" applyFill="1" applyBorder="1" applyAlignment="1"/>
    <xf numFmtId="14" fontId="0" fillId="7" borderId="1" xfId="0" applyNumberFormat="1" applyFill="1" applyBorder="1" applyAlignment="1"/>
    <xf numFmtId="0" fontId="1" fillId="4" borderId="1" xfId="0" applyFont="1" applyFill="1" applyBorder="1" applyAlignment="1"/>
    <xf numFmtId="0" fontId="0" fillId="0" borderId="1" xfId="0" applyBorder="1" applyAlignment="1"/>
    <xf numFmtId="0" fontId="2" fillId="13" borderId="1" xfId="0" applyFont="1" applyFill="1" applyBorder="1" applyAlignment="1"/>
    <xf numFmtId="0" fontId="0" fillId="13" borderId="1" xfId="0" applyFill="1" applyBorder="1" applyAlignment="1"/>
    <xf numFmtId="0" fontId="0" fillId="4" borderId="1" xfId="0" applyFill="1" applyBorder="1" applyAlignment="1"/>
    <xf numFmtId="0" fontId="1" fillId="7" borderId="1" xfId="0" applyFont="1" applyFill="1" applyBorder="1" applyAlignment="1"/>
    <xf numFmtId="0" fontId="0" fillId="7" borderId="1" xfId="0" applyFill="1" applyBorder="1"/>
    <xf numFmtId="0" fontId="4" fillId="15" borderId="2" xfId="0" applyFont="1" applyFill="1" applyBorder="1" applyAlignment="1"/>
    <xf numFmtId="0" fontId="7" fillId="15" borderId="4" xfId="0" applyFont="1" applyFill="1" applyBorder="1" applyAlignment="1"/>
    <xf numFmtId="0" fontId="7" fillId="15" borderId="3" xfId="0" applyFont="1" applyFill="1" applyBorder="1" applyAlignment="1"/>
    <xf numFmtId="0" fontId="2" fillId="2" borderId="1" xfId="0" applyFont="1" applyFill="1" applyBorder="1" applyAlignment="1"/>
    <xf numFmtId="0" fontId="2" fillId="0" borderId="1" xfId="0" applyFont="1" applyBorder="1" applyAlignment="1"/>
    <xf numFmtId="0" fontId="1" fillId="0" borderId="1" xfId="0" applyFont="1" applyBorder="1" applyAlignment="1"/>
    <xf numFmtId="2" fontId="1" fillId="4" borderId="1" xfId="0" applyNumberFormat="1" applyFont="1" applyFill="1" applyBorder="1" applyAlignment="1"/>
    <xf numFmtId="0" fontId="1" fillId="2" borderId="5" xfId="0" applyFont="1" applyFill="1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1" fillId="2" borderId="2" xfId="0" applyFont="1" applyFill="1" applyBorder="1" applyAlignment="1"/>
    <xf numFmtId="0" fontId="0" fillId="0" borderId="3" xfId="0" applyBorder="1" applyAlignment="1"/>
    <xf numFmtId="0" fontId="1" fillId="0" borderId="1" xfId="0" applyFont="1" applyBorder="1" applyAlignment="1" applyProtection="1">
      <protection locked="0"/>
    </xf>
    <xf numFmtId="14" fontId="1" fillId="5" borderId="1" xfId="0" applyNumberFormat="1" applyFont="1" applyFill="1" applyBorder="1" applyAlignment="1"/>
    <xf numFmtId="14" fontId="0" fillId="5" borderId="1" xfId="0" applyNumberFormat="1" applyFill="1" applyBorder="1" applyAlignment="1"/>
    <xf numFmtId="14" fontId="1" fillId="6" borderId="1" xfId="0" applyNumberFormat="1" applyFont="1" applyFill="1" applyBorder="1" applyAlignment="1" applyProtection="1">
      <protection locked="0"/>
    </xf>
    <xf numFmtId="14" fontId="0" fillId="6" borderId="1" xfId="0" applyNumberFormat="1" applyFill="1" applyBorder="1" applyAlignment="1" applyProtection="1">
      <protection locked="0"/>
    </xf>
    <xf numFmtId="3" fontId="1" fillId="3" borderId="1" xfId="0" applyNumberFormat="1" applyFont="1" applyFill="1" applyBorder="1" applyAlignment="1"/>
    <xf numFmtId="14" fontId="1" fillId="8" borderId="1" xfId="0" applyNumberFormat="1" applyFont="1" applyFill="1" applyBorder="1" applyAlignment="1"/>
    <xf numFmtId="14" fontId="0" fillId="8" borderId="1" xfId="0" applyNumberFormat="1" applyFill="1" applyBorder="1" applyAlignment="1"/>
    <xf numFmtId="0" fontId="1" fillId="4" borderId="1" xfId="0" applyFont="1" applyFill="1" applyBorder="1" applyAlignment="1">
      <alignment horizontal="right" vertical="center"/>
    </xf>
    <xf numFmtId="0" fontId="1" fillId="4" borderId="8" xfId="0" applyFont="1" applyFill="1" applyBorder="1" applyAlignment="1"/>
    <xf numFmtId="0" fontId="0" fillId="0" borderId="8" xfId="0" applyBorder="1" applyAlignment="1"/>
    <xf numFmtId="0" fontId="0" fillId="0" borderId="8" xfId="0" applyFill="1" applyBorder="1" applyAlignment="1" applyProtection="1">
      <protection locked="0"/>
    </xf>
    <xf numFmtId="0" fontId="0" fillId="0" borderId="8" xfId="0" applyBorder="1" applyAlignment="1" applyProtection="1">
      <protection locked="0"/>
    </xf>
    <xf numFmtId="1" fontId="1" fillId="0" borderId="1" xfId="0" applyNumberFormat="1" applyFont="1" applyBorder="1" applyAlignment="1" applyProtection="1">
      <protection locked="0"/>
    </xf>
    <xf numFmtId="0" fontId="0" fillId="0" borderId="1" xfId="0" applyBorder="1" applyAlignment="1" applyProtection="1">
      <protection locked="0"/>
    </xf>
    <xf numFmtId="0" fontId="1" fillId="4" borderId="1" xfId="0" applyFont="1" applyFill="1" applyBorder="1" applyAlignment="1">
      <alignment horizontal="center"/>
    </xf>
    <xf numFmtId="2" fontId="1" fillId="0" borderId="1" xfId="0" applyNumberFormat="1" applyFont="1" applyBorder="1" applyAlignment="1" applyProtection="1">
      <protection locked="0"/>
    </xf>
    <xf numFmtId="0" fontId="1" fillId="2" borderId="1" xfId="0" applyFont="1" applyFill="1" applyBorder="1" applyAlignment="1"/>
    <xf numFmtId="0" fontId="0" fillId="2" borderId="1" xfId="0" applyFill="1" applyBorder="1" applyAlignment="1"/>
    <xf numFmtId="0" fontId="1" fillId="0" borderId="1" xfId="0" applyFont="1" applyBorder="1" applyAlignment="1" applyProtection="1">
      <alignment horizontal="center" vertical="center"/>
      <protection locked="0"/>
    </xf>
    <xf numFmtId="0" fontId="1" fillId="4" borderId="1" xfId="0" applyFont="1" applyFill="1" applyBorder="1" applyAlignment="1">
      <alignment horizontal="right"/>
    </xf>
    <xf numFmtId="0" fontId="0" fillId="4" borderId="1" xfId="0" applyFill="1" applyBorder="1" applyAlignment="1">
      <alignment horizontal="center"/>
    </xf>
    <xf numFmtId="14" fontId="1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right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4" borderId="5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18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4" borderId="5" xfId="0" applyFont="1" applyFill="1" applyBorder="1" applyAlignment="1">
      <alignment horizontal="right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protection locked="0"/>
    </xf>
    <xf numFmtId="0" fontId="4" fillId="0" borderId="2" xfId="0" applyFont="1" applyBorder="1" applyAlignment="1" applyProtection="1">
      <alignment horizontal="right"/>
      <protection locked="0"/>
    </xf>
    <xf numFmtId="14" fontId="1" fillId="0" borderId="17" xfId="0" applyNumberFormat="1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protection locked="0"/>
    </xf>
    <xf numFmtId="0" fontId="0" fillId="0" borderId="11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0" fillId="0" borderId="1" xfId="0" applyBorder="1" applyAlignment="1" applyProtection="1">
      <alignment horizontal="right"/>
      <protection locked="0"/>
    </xf>
    <xf numFmtId="0" fontId="2" fillId="13" borderId="2" xfId="0" applyFont="1" applyFill="1" applyBorder="1" applyAlignment="1"/>
    <xf numFmtId="0" fontId="2" fillId="13" borderId="4" xfId="0" applyFont="1" applyFill="1" applyBorder="1" applyAlignment="1"/>
    <xf numFmtId="0" fontId="2" fillId="13" borderId="3" xfId="0" applyFont="1" applyFill="1" applyBorder="1" applyAlignment="1"/>
    <xf numFmtId="0" fontId="10" fillId="0" borderId="1" xfId="0" applyFont="1" applyBorder="1" applyAlignment="1" applyProtection="1">
      <alignment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0" fillId="0" borderId="1" xfId="0" applyFont="1" applyFill="1" applyBorder="1" applyAlignment="1" applyProtection="1">
      <protection locked="0"/>
    </xf>
    <xf numFmtId="0" fontId="12" fillId="0" borderId="1" xfId="0" applyFont="1" applyFill="1" applyBorder="1" applyAlignment="1" applyProtection="1">
      <protection locked="0"/>
    </xf>
    <xf numFmtId="0" fontId="10" fillId="0" borderId="1" xfId="0" applyFont="1" applyFill="1" applyBorder="1" applyAlignment="1" applyProtection="1">
      <alignment wrapText="1"/>
      <protection locked="0"/>
    </xf>
    <xf numFmtId="0" fontId="12" fillId="0" borderId="1" xfId="0" applyFont="1" applyFill="1" applyBorder="1" applyAlignment="1" applyProtection="1">
      <alignment wrapText="1"/>
      <protection locked="0"/>
    </xf>
    <xf numFmtId="0" fontId="10" fillId="0" borderId="2" xfId="0" applyFont="1" applyBorder="1" applyAlignment="1" applyProtection="1">
      <alignment wrapText="1"/>
      <protection locked="0"/>
    </xf>
    <xf numFmtId="0" fontId="10" fillId="0" borderId="3" xfId="0" applyFont="1" applyBorder="1" applyAlignment="1" applyProtection="1">
      <alignment wrapText="1"/>
      <protection locked="0"/>
    </xf>
    <xf numFmtId="0" fontId="10" fillId="0" borderId="2" xfId="0" applyFont="1" applyBorder="1" applyAlignment="1" applyProtection="1">
      <alignment horizontal="left" vertical="top" wrapText="1"/>
      <protection locked="0"/>
    </xf>
    <xf numFmtId="0" fontId="12" fillId="0" borderId="4" xfId="0" applyFont="1" applyBorder="1" applyAlignment="1" applyProtection="1">
      <alignment horizontal="left" vertical="top" wrapText="1"/>
      <protection locked="0"/>
    </xf>
    <xf numFmtId="0" fontId="12" fillId="0" borderId="3" xfId="0" applyFont="1" applyBorder="1" applyAlignment="1" applyProtection="1">
      <alignment horizontal="left" vertical="top" wrapText="1"/>
      <protection locked="0"/>
    </xf>
    <xf numFmtId="0" fontId="10" fillId="0" borderId="1" xfId="0" applyFont="1" applyFill="1" applyBorder="1" applyAlignment="1" applyProtection="1">
      <alignment horizontal="left" vertical="top" wrapText="1"/>
      <protection locked="0"/>
    </xf>
    <xf numFmtId="0" fontId="12" fillId="0" borderId="1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/>
    <xf numFmtId="0" fontId="2" fillId="0" borderId="0" xfId="0" applyFont="1" applyAlignment="1"/>
    <xf numFmtId="0" fontId="1" fillId="0" borderId="0" xfId="0" applyFont="1" applyAlignment="1"/>
    <xf numFmtId="0" fontId="1" fillId="4" borderId="4" xfId="0" applyFont="1" applyFill="1" applyBorder="1" applyAlignment="1">
      <alignment horizontal="right"/>
    </xf>
    <xf numFmtId="0" fontId="0" fillId="0" borderId="3" xfId="0" applyBorder="1" applyAlignment="1">
      <alignment horizontal="right"/>
    </xf>
    <xf numFmtId="0" fontId="1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14" fontId="1" fillId="11" borderId="1" xfId="0" applyNumberFormat="1" applyFont="1" applyFill="1" applyBorder="1" applyAlignment="1"/>
    <xf numFmtId="14" fontId="0" fillId="11" borderId="1" xfId="0" applyNumberFormat="1" applyFill="1" applyBorder="1" applyAlignment="1"/>
    <xf numFmtId="14" fontId="1" fillId="9" borderId="1" xfId="0" applyNumberFormat="1" applyFont="1" applyFill="1" applyBorder="1" applyAlignment="1"/>
    <xf numFmtId="14" fontId="0" fillId="9" borderId="1" xfId="0" applyNumberFormat="1" applyFill="1" applyBorder="1" applyAlignment="1"/>
    <xf numFmtId="14" fontId="1" fillId="12" borderId="1" xfId="0" applyNumberFormat="1" applyFont="1" applyFill="1" applyBorder="1" applyAlignment="1"/>
    <xf numFmtId="14" fontId="0" fillId="12" borderId="1" xfId="0" applyNumberFormat="1" applyFill="1" applyBorder="1" applyAlignment="1"/>
    <xf numFmtId="0" fontId="1" fillId="5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14" fontId="1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right"/>
    </xf>
    <xf numFmtId="0" fontId="7" fillId="5" borderId="1" xfId="0" applyFont="1" applyFill="1" applyBorder="1" applyAlignment="1">
      <alignment horizontal="right"/>
    </xf>
    <xf numFmtId="14" fontId="1" fillId="5" borderId="17" xfId="0" applyNumberFormat="1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1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right" vertical="center"/>
    </xf>
    <xf numFmtId="14" fontId="1" fillId="10" borderId="5" xfId="0" applyNumberFormat="1" applyFont="1" applyFill="1" applyBorder="1" applyAlignment="1"/>
    <xf numFmtId="14" fontId="0" fillId="10" borderId="5" xfId="0" applyNumberFormat="1" applyFill="1" applyBorder="1" applyAlignment="1"/>
    <xf numFmtId="2" fontId="1" fillId="3" borderId="1" xfId="0" applyNumberFormat="1" applyFont="1" applyFill="1" applyBorder="1" applyAlignment="1"/>
    <xf numFmtId="0" fontId="9" fillId="2" borderId="13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0" fontId="19" fillId="4" borderId="1" xfId="0" applyFont="1" applyFill="1" applyBorder="1" applyAlignment="1">
      <alignment horizontal="right"/>
    </xf>
    <xf numFmtId="0" fontId="10" fillId="4" borderId="1" xfId="0" applyFont="1" applyFill="1" applyBorder="1" applyAlignment="1">
      <alignment horizontal="right"/>
    </xf>
    <xf numFmtId="0" fontId="4" fillId="4" borderId="1" xfId="0" applyFont="1" applyFill="1" applyBorder="1" applyAlignment="1"/>
    <xf numFmtId="0" fontId="1" fillId="4" borderId="1" xfId="0" applyFont="1" applyFill="1" applyBorder="1" applyAlignment="1" applyProtection="1">
      <protection locked="0"/>
    </xf>
    <xf numFmtId="0" fontId="14" fillId="4" borderId="1" xfId="0" applyFont="1" applyFill="1" applyBorder="1" applyAlignment="1" applyProtection="1">
      <protection locked="0"/>
    </xf>
    <xf numFmtId="0" fontId="0" fillId="4" borderId="3" xfId="0" applyFill="1" applyBorder="1" applyAlignment="1">
      <alignment horizontal="right"/>
    </xf>
    <xf numFmtId="0" fontId="1" fillId="4" borderId="2" xfId="0" applyFont="1" applyFill="1" applyBorder="1" applyAlignment="1"/>
    <xf numFmtId="2" fontId="1" fillId="4" borderId="2" xfId="0" applyNumberFormat="1" applyFont="1" applyFill="1" applyBorder="1" applyAlignment="1"/>
    <xf numFmtId="0" fontId="0" fillId="0" borderId="4" xfId="0" applyBorder="1" applyAlignment="1"/>
    <xf numFmtId="0" fontId="1" fillId="3" borderId="2" xfId="0" applyFont="1" applyFill="1" applyBorder="1" applyAlignment="1"/>
    <xf numFmtId="0" fontId="1" fillId="0" borderId="2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4" fillId="4" borderId="1" xfId="0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right" vertical="center" wrapText="1"/>
    </xf>
    <xf numFmtId="0" fontId="15" fillId="0" borderId="1" xfId="1" applyBorder="1" applyAlignment="1" applyProtection="1">
      <alignment horizontal="left" vertical="center" shrinkToFit="1"/>
      <protection locked="0"/>
    </xf>
    <xf numFmtId="0" fontId="14" fillId="0" borderId="1" xfId="0" applyFont="1" applyBorder="1" applyAlignment="1" applyProtection="1">
      <alignment horizontal="left" vertical="center" shrinkToFit="1"/>
      <protection locked="0"/>
    </xf>
    <xf numFmtId="0" fontId="4" fillId="0" borderId="1" xfId="0" applyFont="1" applyBorder="1" applyAlignment="1" applyProtection="1">
      <alignment horizontal="left" vertical="center" shrinkToFit="1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14" fillId="0" borderId="1" xfId="0" applyFont="1" applyBorder="1" applyAlignment="1" applyProtection="1">
      <alignment horizontal="left" vertical="center"/>
      <protection locked="0"/>
    </xf>
    <xf numFmtId="0" fontId="1" fillId="4" borderId="5" xfId="0" applyFont="1" applyFill="1" applyBorder="1" applyAlignment="1">
      <alignment horizontal="right" vertical="center" wrapText="1"/>
    </xf>
    <xf numFmtId="0" fontId="0" fillId="4" borderId="5" xfId="0" applyFill="1" applyBorder="1" applyAlignment="1">
      <alignment horizontal="right" vertical="center" wrapText="1"/>
    </xf>
    <xf numFmtId="0" fontId="1" fillId="0" borderId="2" xfId="0" applyFont="1" applyBorder="1" applyAlignment="1" applyProtection="1">
      <alignment horizontal="left" vertical="top" wrapText="1"/>
      <protection locked="0"/>
    </xf>
    <xf numFmtId="0" fontId="0" fillId="0" borderId="4" xfId="0" applyBorder="1" applyAlignment="1" applyProtection="1">
      <alignment horizontal="left" vertical="top" wrapText="1"/>
      <protection locked="0"/>
    </xf>
    <xf numFmtId="0" fontId="0" fillId="0" borderId="3" xfId="0" applyBorder="1" applyAlignment="1" applyProtection="1">
      <alignment horizontal="left" vertical="top" wrapText="1"/>
      <protection locked="0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12" fillId="0" borderId="4" xfId="0" applyFont="1" applyFill="1" applyBorder="1" applyAlignment="1" applyProtection="1">
      <alignment horizontal="center" vertical="center"/>
      <protection locked="0"/>
    </xf>
    <xf numFmtId="0" fontId="10" fillId="0" borderId="2" xfId="0" applyFont="1" applyFill="1" applyBorder="1" applyAlignment="1" applyProtection="1">
      <alignment wrapText="1"/>
      <protection locked="0"/>
    </xf>
    <xf numFmtId="0" fontId="10" fillId="0" borderId="4" xfId="0" applyFont="1" applyFill="1" applyBorder="1" applyAlignment="1" applyProtection="1">
      <alignment wrapText="1"/>
      <protection locked="0"/>
    </xf>
    <xf numFmtId="0" fontId="10" fillId="0" borderId="3" xfId="0" applyFont="1" applyFill="1" applyBorder="1" applyAlignment="1" applyProtection="1">
      <alignment wrapText="1"/>
      <protection locked="0"/>
    </xf>
    <xf numFmtId="0" fontId="12" fillId="0" borderId="4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 vertical="center" shrinkToFit="1"/>
    </xf>
    <xf numFmtId="0" fontId="14" fillId="0" borderId="1" xfId="0" applyFont="1" applyBorder="1" applyAlignment="1">
      <alignment horizontal="left" vertical="center"/>
    </xf>
    <xf numFmtId="0" fontId="0" fillId="20" borderId="1" xfId="0" applyFill="1" applyBorder="1" applyAlignment="1"/>
    <xf numFmtId="0" fontId="2" fillId="13" borderId="14" xfId="0" applyFont="1" applyFill="1" applyBorder="1" applyAlignment="1">
      <alignment horizontal="center" vertical="center"/>
    </xf>
    <xf numFmtId="0" fontId="17" fillId="13" borderId="12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17" fillId="13" borderId="13" xfId="0" applyFont="1" applyFill="1" applyBorder="1" applyAlignment="1">
      <alignment horizontal="center" vertical="center"/>
    </xf>
    <xf numFmtId="0" fontId="17" fillId="13" borderId="16" xfId="0" applyFont="1" applyFill="1" applyBorder="1" applyAlignment="1"/>
    <xf numFmtId="0" fontId="17" fillId="13" borderId="13" xfId="0" applyFont="1" applyFill="1" applyBorder="1" applyAlignment="1"/>
    <xf numFmtId="0" fontId="1" fillId="16" borderId="11" xfId="0" applyFont="1" applyFill="1" applyBorder="1" applyAlignment="1">
      <alignment horizontal="center"/>
    </xf>
    <xf numFmtId="0" fontId="1" fillId="18" borderId="5" xfId="0" applyFont="1" applyFill="1" applyBorder="1" applyAlignment="1">
      <alignment horizontal="center" vertical="center"/>
    </xf>
    <xf numFmtId="0" fontId="1" fillId="18" borderId="6" xfId="0" applyFont="1" applyFill="1" applyBorder="1" applyAlignment="1">
      <alignment horizontal="center" vertical="center"/>
    </xf>
    <xf numFmtId="0" fontId="1" fillId="18" borderId="7" xfId="0" applyFont="1" applyFill="1" applyBorder="1" applyAlignment="1">
      <alignment horizontal="center" vertical="center"/>
    </xf>
    <xf numFmtId="0" fontId="1" fillId="21" borderId="5" xfId="0" applyFont="1" applyFill="1" applyBorder="1" applyAlignment="1">
      <alignment horizontal="center" vertical="center" wrapText="1"/>
    </xf>
    <xf numFmtId="0" fontId="1" fillId="21" borderId="6" xfId="0" applyFont="1" applyFill="1" applyBorder="1" applyAlignment="1">
      <alignment horizontal="center" vertical="center"/>
    </xf>
    <xf numFmtId="0" fontId="1" fillId="21" borderId="7" xfId="0" applyFont="1" applyFill="1" applyBorder="1" applyAlignment="1">
      <alignment horizontal="center" vertical="center"/>
    </xf>
    <xf numFmtId="0" fontId="6" fillId="19" borderId="5" xfId="0" applyFont="1" applyFill="1" applyBorder="1" applyAlignment="1">
      <alignment horizontal="center" vertical="center"/>
    </xf>
    <xf numFmtId="0" fontId="6" fillId="19" borderId="6" xfId="0" applyFont="1" applyFill="1" applyBorder="1" applyAlignment="1">
      <alignment horizontal="center" vertical="center"/>
    </xf>
    <xf numFmtId="0" fontId="6" fillId="19" borderId="7" xfId="0" applyFont="1" applyFill="1" applyBorder="1" applyAlignment="1">
      <alignment horizontal="center" vertical="center"/>
    </xf>
    <xf numFmtId="0" fontId="1" fillId="20" borderId="5" xfId="0" applyFont="1" applyFill="1" applyBorder="1" applyAlignment="1">
      <alignment horizontal="center" vertical="center"/>
    </xf>
    <xf numFmtId="0" fontId="1" fillId="20" borderId="6" xfId="0" applyFont="1" applyFill="1" applyBorder="1" applyAlignment="1">
      <alignment horizontal="center" vertical="center"/>
    </xf>
    <xf numFmtId="0" fontId="1" fillId="20" borderId="7" xfId="0" applyFont="1" applyFill="1" applyBorder="1" applyAlignment="1">
      <alignment horizontal="center" vertical="center"/>
    </xf>
    <xf numFmtId="0" fontId="1" fillId="14" borderId="5" xfId="0" applyFont="1" applyFill="1" applyBorder="1" applyAlignment="1">
      <alignment horizontal="center" vertical="center"/>
    </xf>
    <xf numFmtId="0" fontId="1" fillId="14" borderId="6" xfId="0" applyFont="1" applyFill="1" applyBorder="1" applyAlignment="1">
      <alignment horizontal="center" vertical="center"/>
    </xf>
    <xf numFmtId="0" fontId="1" fillId="14" borderId="7" xfId="0" applyFont="1" applyFill="1" applyBorder="1" applyAlignment="1">
      <alignment horizontal="center" vertical="center"/>
    </xf>
    <xf numFmtId="0" fontId="1" fillId="23" borderId="5" xfId="0" applyFont="1" applyFill="1" applyBorder="1" applyAlignment="1">
      <alignment horizontal="center" vertical="center" wrapText="1"/>
    </xf>
    <xf numFmtId="0" fontId="1" fillId="23" borderId="6" xfId="0" applyFont="1" applyFill="1" applyBorder="1" applyAlignment="1">
      <alignment horizontal="center" vertical="center"/>
    </xf>
    <xf numFmtId="0" fontId="1" fillId="23" borderId="7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horizontal="center" vertical="center"/>
    </xf>
    <xf numFmtId="0" fontId="1" fillId="15" borderId="7" xfId="0" applyFont="1" applyFill="1" applyBorder="1" applyAlignment="1">
      <alignment horizontal="center" vertical="center"/>
    </xf>
    <xf numFmtId="0" fontId="1" fillId="22" borderId="5" xfId="0" applyFont="1" applyFill="1" applyBorder="1" applyAlignment="1">
      <alignment horizontal="center" vertical="center" wrapText="1"/>
    </xf>
    <xf numFmtId="0" fontId="1" fillId="22" borderId="6" xfId="0" applyFont="1" applyFill="1" applyBorder="1" applyAlignment="1">
      <alignment horizontal="center" vertical="center"/>
    </xf>
    <xf numFmtId="0" fontId="1" fillId="22" borderId="7" xfId="0" applyFont="1" applyFill="1" applyBorder="1" applyAlignment="1">
      <alignment horizontal="center" vertical="center"/>
    </xf>
    <xf numFmtId="0" fontId="1" fillId="17" borderId="11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139"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00B0F0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ill>
        <patternFill>
          <bgColor theme="7" tint="0.39994506668294322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00B0F0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00B0F0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ont>
        <color theme="0"/>
      </font>
      <fill>
        <patternFill>
          <bgColor rgb="FF848484"/>
        </patternFill>
      </fill>
    </dxf>
    <dxf>
      <fill>
        <patternFill>
          <bgColor theme="7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00B0F0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  <dxf>
      <font>
        <b val="0"/>
        <i val="0"/>
        <color theme="0"/>
      </font>
      <fill>
        <patternFill>
          <bgColor rgb="FF757171"/>
        </patternFill>
      </fill>
    </dxf>
    <dxf>
      <fill>
        <patternFill>
          <bgColor theme="7" tint="0.39994506668294322"/>
        </patternFill>
      </fill>
    </dxf>
    <dxf>
      <fill>
        <patternFill>
          <bgColor rgb="FF00B0F0"/>
        </patternFill>
      </fill>
    </dxf>
    <dxf>
      <fill>
        <patternFill>
          <bgColor theme="9" tint="0.59996337778862885"/>
        </patternFill>
      </fill>
    </dxf>
    <dxf>
      <fill>
        <patternFill>
          <bgColor rgb="FFFFFFAB"/>
        </patternFill>
      </fill>
    </dxf>
    <dxf>
      <fill>
        <patternFill>
          <bgColor rgb="FFD8BEEC"/>
        </patternFill>
      </fill>
    </dxf>
    <dxf>
      <fill>
        <patternFill>
          <bgColor rgb="FFF5B68B"/>
        </patternFill>
      </fill>
    </dxf>
    <dxf>
      <font>
        <strike/>
      </font>
    </dxf>
    <dxf>
      <font>
        <strike/>
      </font>
    </dxf>
  </dxfs>
  <tableStyles count="0" defaultTableStyle="TableStyleMedium2" defaultPivotStyle="PivotStyleLight16"/>
  <colors>
    <mruColors>
      <color rgb="FFFFFFCD"/>
      <color rgb="FF757171"/>
      <color rgb="FFC59EE2"/>
      <color rgb="FF848484"/>
      <color rgb="FFC3FAFD"/>
      <color rgb="FFFFFFAB"/>
      <color rgb="FFFBCDE7"/>
      <color rgb="FFC6FEC6"/>
      <color rgb="FFE3FCAA"/>
      <color rgb="FFF6BC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F43F0-6088-47EB-9DCC-4079882A2E64}">
  <sheetPr codeName="Sheet1">
    <tabColor rgb="FFE3FCAA"/>
    <pageSetUpPr fitToPage="1"/>
  </sheetPr>
  <dimension ref="A1:L69"/>
  <sheetViews>
    <sheetView tabSelected="1" topLeftCell="A46" zoomScale="160" zoomScaleNormal="160" zoomScalePageLayoutView="160" workbookViewId="0">
      <selection activeCell="N58" sqref="N58"/>
    </sheetView>
  </sheetViews>
  <sheetFormatPr defaultColWidth="8.85546875" defaultRowHeight="13.5" x14ac:dyDescent="0.25"/>
  <cols>
    <col min="1" max="9" width="7.85546875" style="1" customWidth="1"/>
    <col min="10" max="10" width="7.140625" style="1" customWidth="1"/>
    <col min="11" max="11" width="7.85546875" style="1" customWidth="1"/>
    <col min="12" max="12" width="6.7109375" style="1" customWidth="1"/>
    <col min="13" max="13" width="5.7109375" style="1" customWidth="1"/>
    <col min="14" max="16384" width="8.85546875" style="1"/>
  </cols>
  <sheetData>
    <row r="1" spans="1:12" ht="17.45" customHeight="1" x14ac:dyDescent="0.25">
      <c r="A1" s="123" t="s">
        <v>1</v>
      </c>
      <c r="B1" s="123"/>
      <c r="C1" s="122"/>
      <c r="D1" s="122"/>
      <c r="E1" s="111" t="s">
        <v>0</v>
      </c>
      <c r="F1" s="126"/>
      <c r="G1" s="122"/>
      <c r="H1" s="122"/>
      <c r="I1" s="122"/>
      <c r="J1" s="122"/>
      <c r="K1" s="122"/>
      <c r="L1" s="122"/>
    </row>
    <row r="2" spans="1:12" ht="15" customHeight="1" x14ac:dyDescent="0.25">
      <c r="A2" s="128" t="s">
        <v>2</v>
      </c>
      <c r="B2" s="127"/>
      <c r="C2" s="122"/>
      <c r="D2" s="130" t="s">
        <v>3</v>
      </c>
      <c r="E2" s="131"/>
      <c r="F2" s="132"/>
      <c r="G2" s="146"/>
      <c r="H2" s="147"/>
      <c r="I2" s="136" t="s">
        <v>4</v>
      </c>
      <c r="J2" s="140"/>
      <c r="K2" s="141"/>
      <c r="L2" s="142"/>
    </row>
    <row r="3" spans="1:12" ht="10.15" customHeight="1" x14ac:dyDescent="0.25">
      <c r="A3" s="129"/>
      <c r="B3" s="137"/>
      <c r="C3" s="138"/>
      <c r="D3" s="133"/>
      <c r="E3" s="134"/>
      <c r="F3" s="135"/>
      <c r="G3" s="139"/>
      <c r="H3" s="138"/>
      <c r="I3" s="100"/>
      <c r="J3" s="143"/>
      <c r="K3" s="144"/>
      <c r="L3" s="145"/>
    </row>
    <row r="4" spans="1:12" ht="15" customHeight="1" x14ac:dyDescent="0.25">
      <c r="A4" s="123" t="s">
        <v>15</v>
      </c>
      <c r="B4" s="123"/>
      <c r="C4" s="123"/>
      <c r="D4" s="84"/>
      <c r="E4" s="123" t="s">
        <v>5</v>
      </c>
      <c r="F4" s="123"/>
      <c r="G4" s="122"/>
      <c r="H4" s="122"/>
      <c r="I4" s="123" t="s">
        <v>6</v>
      </c>
      <c r="J4" s="123"/>
      <c r="K4" s="122"/>
      <c r="L4" s="122"/>
    </row>
    <row r="5" spans="1:12" ht="15" customHeight="1" x14ac:dyDescent="0.25">
      <c r="A5" s="2" t="s">
        <v>7</v>
      </c>
      <c r="B5" s="122"/>
      <c r="C5" s="122"/>
      <c r="D5" s="123" t="s">
        <v>8</v>
      </c>
      <c r="E5" s="123"/>
      <c r="F5" s="122"/>
      <c r="G5" s="122"/>
      <c r="H5" s="123" t="s">
        <v>9</v>
      </c>
      <c r="I5" s="123"/>
      <c r="J5" s="123"/>
      <c r="K5" s="125" t="s">
        <v>31</v>
      </c>
      <c r="L5" s="122"/>
    </row>
    <row r="6" spans="1:12" ht="15" customHeight="1" x14ac:dyDescent="0.25">
      <c r="A6" s="94" t="s">
        <v>10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1:12" ht="15" customHeight="1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98"/>
    </row>
    <row r="8" spans="1:12" ht="15" customHeight="1" x14ac:dyDescent="0.25">
      <c r="A8" s="111" t="s">
        <v>16</v>
      </c>
      <c r="B8" s="111"/>
      <c r="C8" s="111"/>
      <c r="D8" s="104" t="e">
        <f>D9-$G$15</f>
        <v>#N/A</v>
      </c>
      <c r="E8" s="105"/>
      <c r="F8" s="104" t="e">
        <f t="shared" ref="F8" si="0">F9-$G$15</f>
        <v>#N/A</v>
      </c>
      <c r="G8" s="105"/>
      <c r="H8" s="104" t="e">
        <f t="shared" ref="H8" si="1">H9-$G$15</f>
        <v>#N/A</v>
      </c>
      <c r="I8" s="105"/>
      <c r="J8" s="104" t="e">
        <f t="shared" ref="J8" si="2">J9-$G$15</f>
        <v>#N/A</v>
      </c>
      <c r="K8" s="105"/>
      <c r="L8" s="99"/>
    </row>
    <row r="9" spans="1:12" ht="15" customHeight="1" x14ac:dyDescent="0.25">
      <c r="A9" s="111" t="s">
        <v>26</v>
      </c>
      <c r="B9" s="111"/>
      <c r="C9" s="111"/>
      <c r="D9" s="106"/>
      <c r="E9" s="107"/>
      <c r="F9" s="106"/>
      <c r="G9" s="107"/>
      <c r="H9" s="106"/>
      <c r="I9" s="107"/>
      <c r="J9" s="106"/>
      <c r="K9" s="107"/>
      <c r="L9" s="99"/>
    </row>
    <row r="10" spans="1:12" ht="15" customHeight="1" x14ac:dyDescent="0.25">
      <c r="A10" s="111" t="s">
        <v>27</v>
      </c>
      <c r="B10" s="111"/>
      <c r="C10" s="111"/>
      <c r="D10" s="104" t="e">
        <f>D9+$L$15</f>
        <v>#N/A</v>
      </c>
      <c r="E10" s="105"/>
      <c r="F10" s="104" t="e">
        <f t="shared" ref="F10" si="3">F9+$L$15</f>
        <v>#N/A</v>
      </c>
      <c r="G10" s="105"/>
      <c r="H10" s="104" t="e">
        <f t="shared" ref="H10" si="4">H9+$L$15</f>
        <v>#N/A</v>
      </c>
      <c r="I10" s="105"/>
      <c r="J10" s="104" t="e">
        <f t="shared" ref="J10" si="5">J9+$L$15</f>
        <v>#N/A</v>
      </c>
      <c r="K10" s="105"/>
      <c r="L10" s="99"/>
    </row>
    <row r="11" spans="1:12" ht="15" customHeight="1" x14ac:dyDescent="0.25">
      <c r="A11" s="111" t="s">
        <v>46</v>
      </c>
      <c r="B11" s="111"/>
      <c r="C11" s="111"/>
      <c r="D11" s="109" t="e">
        <f>D10+15</f>
        <v>#N/A</v>
      </c>
      <c r="E11" s="110"/>
      <c r="F11" s="109" t="e">
        <f t="shared" ref="F11" si="6">F10+15</f>
        <v>#N/A</v>
      </c>
      <c r="G11" s="110"/>
      <c r="H11" s="109" t="e">
        <f t="shared" ref="H11" si="7">H10+15</f>
        <v>#N/A</v>
      </c>
      <c r="I11" s="110"/>
      <c r="J11" s="109" t="e">
        <f t="shared" ref="J11" si="8">J10+15</f>
        <v>#N/A</v>
      </c>
      <c r="K11" s="110"/>
      <c r="L11" s="100"/>
    </row>
    <row r="12" spans="1:12" ht="15" customHeight="1" x14ac:dyDescent="0.25">
      <c r="A12" s="94" t="s">
        <v>38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ht="15" customHeight="1" x14ac:dyDescent="0.25">
      <c r="A13" s="84" t="s">
        <v>18</v>
      </c>
      <c r="B13" s="84"/>
      <c r="C13" s="84"/>
      <c r="D13" s="84"/>
      <c r="E13" s="84"/>
      <c r="F13" s="84"/>
      <c r="G13" s="84"/>
      <c r="H13" s="84"/>
      <c r="I13" s="103"/>
      <c r="J13" s="103"/>
      <c r="K13" s="101"/>
      <c r="L13" s="102"/>
    </row>
    <row r="14" spans="1:12" ht="15" customHeight="1" x14ac:dyDescent="0.25">
      <c r="A14" s="84" t="s">
        <v>24</v>
      </c>
      <c r="B14" s="84"/>
      <c r="C14" s="84"/>
      <c r="D14" s="84"/>
      <c r="E14" s="84"/>
      <c r="F14" s="84"/>
      <c r="G14" s="119"/>
      <c r="H14" s="119"/>
      <c r="I14" s="4" t="s">
        <v>25</v>
      </c>
      <c r="J14" s="108">
        <f>G14*5280</f>
        <v>0</v>
      </c>
      <c r="K14" s="108"/>
      <c r="L14" s="2" t="s">
        <v>23</v>
      </c>
    </row>
    <row r="15" spans="1:12" ht="15" customHeight="1" x14ac:dyDescent="0.25">
      <c r="A15" s="84" t="s">
        <v>43</v>
      </c>
      <c r="B15" s="85"/>
      <c r="C15" s="13"/>
      <c r="D15" s="84" t="s">
        <v>44</v>
      </c>
      <c r="E15" s="85"/>
      <c r="F15" s="85"/>
      <c r="G15" s="5" t="e">
        <f>_xlfn.XLOOKUP(C15,Lists!$A$17:$A$19,Lists!$B$17:$B$19)</f>
        <v>#N/A</v>
      </c>
      <c r="H15" s="97" t="s">
        <v>45</v>
      </c>
      <c r="I15" s="85"/>
      <c r="J15" s="85"/>
      <c r="K15" s="85"/>
      <c r="L15" s="6" t="e">
        <f>_xlfn.XLOOKUP(I13,Lists!$A$22:$A$24,Lists!$B$22:$B$24)</f>
        <v>#N/A</v>
      </c>
    </row>
    <row r="16" spans="1:12" ht="15" customHeight="1" x14ac:dyDescent="0.25">
      <c r="A16" s="84" t="s">
        <v>32</v>
      </c>
      <c r="B16" s="88"/>
      <c r="C16" s="88"/>
      <c r="D16" s="88"/>
      <c r="E16" s="88"/>
      <c r="F16" s="88"/>
      <c r="G16" s="14" t="s">
        <v>34</v>
      </c>
      <c r="H16" s="97" t="s">
        <v>35</v>
      </c>
      <c r="I16" s="88"/>
      <c r="J16" s="88"/>
      <c r="K16" s="116" t="s">
        <v>31</v>
      </c>
      <c r="L16" s="117"/>
    </row>
    <row r="17" spans="1:12" ht="15" customHeight="1" x14ac:dyDescent="0.25">
      <c r="A17" s="112" t="s">
        <v>49</v>
      </c>
      <c r="B17" s="113"/>
      <c r="C17" s="113"/>
      <c r="D17" s="113"/>
      <c r="E17" s="114"/>
      <c r="F17" s="114"/>
      <c r="G17" s="115"/>
      <c r="H17" s="112" t="s">
        <v>50</v>
      </c>
      <c r="I17" s="113"/>
      <c r="J17" s="115"/>
      <c r="K17" s="115"/>
      <c r="L17" s="115"/>
    </row>
    <row r="18" spans="1:12" x14ac:dyDescent="0.25">
      <c r="A18" s="94" t="s">
        <v>186</v>
      </c>
      <c r="B18" s="95"/>
      <c r="C18" s="95"/>
      <c r="D18" s="95"/>
      <c r="E18" s="95"/>
      <c r="F18" s="95"/>
      <c r="G18" s="95"/>
      <c r="H18" s="95"/>
      <c r="I18" s="95"/>
      <c r="J18" s="95"/>
      <c r="K18" s="95"/>
      <c r="L18" s="96"/>
    </row>
    <row r="19" spans="1:12" ht="4.9000000000000004" customHeight="1" x14ac:dyDescent="0.25">
      <c r="A19" s="86"/>
      <c r="B19" s="87"/>
      <c r="C19" s="87"/>
      <c r="D19" s="87"/>
      <c r="E19" s="87"/>
      <c r="F19" s="87"/>
      <c r="G19" s="87"/>
      <c r="H19" s="87"/>
      <c r="I19" s="87"/>
      <c r="J19" s="87"/>
      <c r="K19" s="87"/>
      <c r="L19" s="87"/>
    </row>
    <row r="20" spans="1:12" ht="15" x14ac:dyDescent="0.25">
      <c r="A20" s="84" t="s">
        <v>28</v>
      </c>
      <c r="B20" s="88"/>
      <c r="C20" s="89" t="str">
        <f>U_0001!$C$16</f>
        <v>Utility Name HERE</v>
      </c>
      <c r="D20" s="81"/>
      <c r="E20" s="81"/>
      <c r="F20" s="81"/>
      <c r="G20" s="81"/>
      <c r="H20" s="81"/>
      <c r="I20" s="2" t="s">
        <v>30</v>
      </c>
      <c r="J20" s="90" t="str">
        <f>U_0001!$K$16</f>
        <v>U0000001</v>
      </c>
      <c r="K20" s="90"/>
      <c r="L20" s="90"/>
    </row>
    <row r="21" spans="1:12" ht="15" x14ac:dyDescent="0.25">
      <c r="A21" s="76" t="s">
        <v>173</v>
      </c>
      <c r="B21" s="77"/>
      <c r="C21" s="78"/>
      <c r="D21" s="79" t="str">
        <f>_xlfn.XLOOKUP(K21,U_0001!$L$22:$L$41,U_0001!$A$22:$A$41)</f>
        <v>Send NOPC letter signed by TxDOT PM</v>
      </c>
      <c r="E21" s="80"/>
      <c r="F21" s="80"/>
      <c r="G21" s="80"/>
      <c r="H21" s="80"/>
      <c r="I21" s="81"/>
      <c r="J21" s="70" t="s">
        <v>174</v>
      </c>
      <c r="K21" s="82" cm="1">
        <f t="array" ref="K21">_xlfn.XLOOKUP(TRUE,U_0001!$L$22:$L$41&lt;&gt;"",U_0001!L$22:$L$41,,,-1)</f>
        <v>45706</v>
      </c>
      <c r="L21" s="83"/>
    </row>
    <row r="22" spans="1:12" ht="15" x14ac:dyDescent="0.25">
      <c r="A22" s="84" t="s">
        <v>175</v>
      </c>
      <c r="B22" s="85"/>
      <c r="C22" s="79" t="str" cm="1">
        <f t="array" ref="C22">INDEX(U_0001!$A$22:$A$41,MATCH('Project Info'!D21,U_0001!$A$22:$A$41,0)+1)</f>
        <v>Utility ID FORM submitted to TxDOT {30% PS&amp;E}</v>
      </c>
      <c r="D22" s="80"/>
      <c r="E22" s="80"/>
      <c r="F22" s="80"/>
      <c r="G22" s="80"/>
      <c r="H22" s="80"/>
      <c r="I22" s="84" t="s">
        <v>172</v>
      </c>
      <c r="J22" s="85"/>
      <c r="K22" s="82">
        <f>_xlfn.XLOOKUP(C22,U_0001!$A$22:$A$41,U_0001!$K$22:$K$41)</f>
        <v>45733</v>
      </c>
      <c r="L22" s="81"/>
    </row>
    <row r="23" spans="1:12" ht="15" x14ac:dyDescent="0.25">
      <c r="A23" s="91" t="s">
        <v>193</v>
      </c>
      <c r="B23" s="92"/>
      <c r="C23" s="93"/>
      <c r="D23" s="79" t="e">
        <f>_xlfn.XLOOKUP(K23,U_0001!$K$22:$K$41,U_0001!$A$22:$A$41)</f>
        <v>#N/A</v>
      </c>
      <c r="E23" s="80"/>
      <c r="F23" s="80"/>
      <c r="G23" s="80"/>
      <c r="H23" s="80"/>
      <c r="I23" s="81"/>
      <c r="J23" s="75" t="s">
        <v>174</v>
      </c>
      <c r="K23" s="82" t="e">
        <f>MAX(U_0001!$K$22:$K$41)</f>
        <v>#N/A</v>
      </c>
      <c r="L23" s="81"/>
    </row>
    <row r="24" spans="1:12" ht="4.9000000000000004" customHeight="1" x14ac:dyDescent="0.25">
      <c r="A24" s="86"/>
      <c r="B24" s="87"/>
      <c r="C24" s="87"/>
      <c r="D24" s="87"/>
      <c r="E24" s="87"/>
      <c r="F24" s="87"/>
      <c r="G24" s="87"/>
      <c r="H24" s="87"/>
      <c r="I24" s="87"/>
      <c r="J24" s="87"/>
      <c r="K24" s="87"/>
      <c r="L24" s="87"/>
    </row>
    <row r="25" spans="1:12" ht="15" x14ac:dyDescent="0.25">
      <c r="A25" s="84" t="s">
        <v>28</v>
      </c>
      <c r="B25" s="88"/>
      <c r="C25" s="89" t="str">
        <f>U_0002!$C$16</f>
        <v>Utility Name HERE</v>
      </c>
      <c r="D25" s="81"/>
      <c r="E25" s="81"/>
      <c r="F25" s="81"/>
      <c r="G25" s="81"/>
      <c r="H25" s="81"/>
      <c r="I25" s="2" t="s">
        <v>30</v>
      </c>
      <c r="J25" s="90" t="str">
        <f>U_0002!$K$16</f>
        <v>U00000002</v>
      </c>
      <c r="K25" s="90"/>
      <c r="L25" s="90"/>
    </row>
    <row r="26" spans="1:12" ht="15" x14ac:dyDescent="0.25">
      <c r="A26" s="76" t="s">
        <v>173</v>
      </c>
      <c r="B26" s="77"/>
      <c r="C26" s="78"/>
      <c r="D26" s="79" t="str">
        <f>_xlfn.XLOOKUP(K26,U_0002!$L$22:$L$41,U_0002!$A$22:$A$41)</f>
        <v xml:space="preserve">Existing Utility Layout complete, provided to TxDOT </v>
      </c>
      <c r="E26" s="80"/>
      <c r="F26" s="80"/>
      <c r="G26" s="80"/>
      <c r="H26" s="80"/>
      <c r="I26" s="81"/>
      <c r="J26" s="70" t="s">
        <v>174</v>
      </c>
      <c r="K26" s="82" cm="1">
        <f t="array" ref="K26">_xlfn.XLOOKUP(TRUE,U_0002!$L$22:$L$41&lt;&gt;"",U_0002!L$22:$L$41,,,-1)</f>
        <v>45688</v>
      </c>
      <c r="L26" s="83"/>
    </row>
    <row r="27" spans="1:12" ht="15" x14ac:dyDescent="0.25">
      <c r="A27" s="84" t="s">
        <v>175</v>
      </c>
      <c r="B27" s="85"/>
      <c r="C27" s="79" t="str" cm="1">
        <f t="array" ref="C27">INDEX(U_0002!$A$22:$A$41,MATCH('Project Info'!D26,U_0002!$A$22:$A$41,0)+1)</f>
        <v>Existing Utility Layout provided to utility to verify</v>
      </c>
      <c r="D27" s="80"/>
      <c r="E27" s="80"/>
      <c r="F27" s="80"/>
      <c r="G27" s="80"/>
      <c r="H27" s="80"/>
      <c r="I27" s="84" t="s">
        <v>172</v>
      </c>
      <c r="J27" s="85"/>
      <c r="K27" s="82">
        <f>_xlfn.XLOOKUP(C27,U_0002!$A$22:$A$41,U_0002!$K$22:$K$41)</f>
        <v>45698</v>
      </c>
      <c r="L27" s="81"/>
    </row>
    <row r="28" spans="1:12" ht="15" x14ac:dyDescent="0.25">
      <c r="A28" s="91" t="s">
        <v>193</v>
      </c>
      <c r="B28" s="92"/>
      <c r="C28" s="93"/>
      <c r="D28" s="79" t="e">
        <f>_xlfn.XLOOKUP(K28,U_0002!$K$22:$K$41,U_0002!$A$22:$A$41)</f>
        <v>#N/A</v>
      </c>
      <c r="E28" s="80"/>
      <c r="F28" s="80"/>
      <c r="G28" s="80"/>
      <c r="H28" s="80"/>
      <c r="I28" s="81"/>
      <c r="J28" s="75" t="s">
        <v>174</v>
      </c>
      <c r="K28" s="82" t="e">
        <f>MAX(U_0002!$K$22:$K$41)</f>
        <v>#N/A</v>
      </c>
      <c r="L28" s="81"/>
    </row>
    <row r="29" spans="1:12" ht="4.9000000000000004" customHeight="1" x14ac:dyDescent="0.25">
      <c r="A29" s="86"/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</row>
    <row r="30" spans="1:12" ht="15" x14ac:dyDescent="0.25">
      <c r="A30" s="84" t="s">
        <v>28</v>
      </c>
      <c r="B30" s="88"/>
      <c r="C30" s="89" t="str">
        <f>U_0003!$C$16</f>
        <v>Utility Name HERE</v>
      </c>
      <c r="D30" s="81"/>
      <c r="E30" s="81"/>
      <c r="F30" s="81"/>
      <c r="G30" s="81"/>
      <c r="H30" s="81"/>
      <c r="I30" s="2" t="s">
        <v>30</v>
      </c>
      <c r="J30" s="90" t="str">
        <f>U_0003!$K$16</f>
        <v>U00000003</v>
      </c>
      <c r="K30" s="90"/>
      <c r="L30" s="90"/>
    </row>
    <row r="31" spans="1:12" ht="15" x14ac:dyDescent="0.25">
      <c r="A31" s="76" t="s">
        <v>173</v>
      </c>
      <c r="B31" s="77"/>
      <c r="C31" s="78"/>
      <c r="D31" s="79" t="str">
        <f>_xlfn.XLOOKUP(K31,U_0003!$L$22:$L$41,U_0003!$A$22:$A$41)</f>
        <v>Existing Utility Layout provided to utility to verify</v>
      </c>
      <c r="E31" s="80"/>
      <c r="F31" s="80"/>
      <c r="G31" s="80"/>
      <c r="H31" s="80"/>
      <c r="I31" s="81"/>
      <c r="J31" s="70" t="s">
        <v>174</v>
      </c>
      <c r="K31" s="82" cm="1">
        <f t="array" ref="K31">_xlfn.XLOOKUP(TRUE,U_0003!$L$22:$L$41&lt;&gt;"",U_0003!L$22:$L$41,,,-1)</f>
        <v>45703</v>
      </c>
      <c r="L31" s="83"/>
    </row>
    <row r="32" spans="1:12" ht="15" x14ac:dyDescent="0.25">
      <c r="A32" s="84" t="s">
        <v>175</v>
      </c>
      <c r="B32" s="85"/>
      <c r="C32" s="79" t="str" cm="1">
        <f t="array" ref="C32">INDEX(U_0003!$A$22:$A$41,MATCH('Project Info'!D31,U_0003!$A$22:$A$41,0)+1)</f>
        <v>Send NOPC letter signed by TxDOT PM</v>
      </c>
      <c r="D32" s="80"/>
      <c r="E32" s="80"/>
      <c r="F32" s="80"/>
      <c r="G32" s="80"/>
      <c r="H32" s="80"/>
      <c r="I32" s="84" t="s">
        <v>172</v>
      </c>
      <c r="J32" s="85"/>
      <c r="K32" s="82">
        <f>_xlfn.XLOOKUP(C32,U_0003!$A$22:$A$41,U_0003!$K$22:$K$41)</f>
        <v>45718</v>
      </c>
      <c r="L32" s="81"/>
    </row>
    <row r="33" spans="1:12" ht="15" x14ac:dyDescent="0.25">
      <c r="A33" s="91" t="s">
        <v>193</v>
      </c>
      <c r="B33" s="92"/>
      <c r="C33" s="93"/>
      <c r="D33" s="79" t="e">
        <f>_xlfn.XLOOKUP(K33,U_0003!$K$22:$K$41,U_0003!$A$22:$A$41)</f>
        <v>#N/A</v>
      </c>
      <c r="E33" s="80"/>
      <c r="F33" s="80"/>
      <c r="G33" s="80"/>
      <c r="H33" s="80"/>
      <c r="I33" s="81"/>
      <c r="J33" s="75" t="s">
        <v>174</v>
      </c>
      <c r="K33" s="82" t="e">
        <f>MAX(U_0003!$K$22:$K$41)</f>
        <v>#N/A</v>
      </c>
      <c r="L33" s="81"/>
    </row>
    <row r="34" spans="1:12" ht="4.9000000000000004" customHeight="1" x14ac:dyDescent="0.25">
      <c r="A34" s="86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</row>
    <row r="35" spans="1:12" ht="15" x14ac:dyDescent="0.25">
      <c r="A35" s="84" t="s">
        <v>28</v>
      </c>
      <c r="B35" s="88"/>
      <c r="C35" s="89" t="str">
        <f>U_0004!$C$16</f>
        <v>Utility Name HERE</v>
      </c>
      <c r="D35" s="81"/>
      <c r="E35" s="81"/>
      <c r="F35" s="81"/>
      <c r="G35" s="81"/>
      <c r="H35" s="81"/>
      <c r="I35" s="2" t="s">
        <v>30</v>
      </c>
      <c r="J35" s="90" t="str">
        <f>U_0004!$K$16</f>
        <v>U00000004</v>
      </c>
      <c r="K35" s="90"/>
      <c r="L35" s="90"/>
    </row>
    <row r="36" spans="1:12" ht="15" x14ac:dyDescent="0.25">
      <c r="A36" s="76" t="s">
        <v>173</v>
      </c>
      <c r="B36" s="77"/>
      <c r="C36" s="78"/>
      <c r="D36" s="79" t="str">
        <f>_xlfn.XLOOKUP(K36,U_0004!$L$22:$L$41,U_0004!$A$22:$A$41)</f>
        <v>Utility Relocation Design Begins</v>
      </c>
      <c r="E36" s="80"/>
      <c r="F36" s="80"/>
      <c r="G36" s="80"/>
      <c r="H36" s="80"/>
      <c r="I36" s="81"/>
      <c r="J36" s="70" t="s">
        <v>174</v>
      </c>
      <c r="K36" s="82" cm="1">
        <f t="array" ref="K36">_xlfn.XLOOKUP(TRUE,U_0004!$L$22:$L$41&lt;&gt;"",U_0004!L$22:$L$41,,,-1)</f>
        <v>45802</v>
      </c>
      <c r="L36" s="83"/>
    </row>
    <row r="37" spans="1:12" ht="15" x14ac:dyDescent="0.25">
      <c r="A37" s="84" t="s">
        <v>175</v>
      </c>
      <c r="B37" s="85"/>
      <c r="C37" s="79" t="str" cm="1">
        <f t="array" ref="C37">INDEX(U_0004!$A$22:$A$41,MATCH('Project Info'!D36,U_0004!$A$22:$A$41,0)+1)</f>
        <v>FINAL Utility Conflicts Identified (NOC letter 03-03) {90% PS&amp;E}</v>
      </c>
      <c r="D37" s="80"/>
      <c r="E37" s="80"/>
      <c r="F37" s="80"/>
      <c r="G37" s="80"/>
      <c r="H37" s="80"/>
      <c r="I37" s="84" t="s">
        <v>172</v>
      </c>
      <c r="J37" s="85"/>
      <c r="K37" s="82" t="e">
        <f>_xlfn.XLOOKUP(C37,U_0004!$A$22:$A$41,U_0004!$K$22:$K$41)</f>
        <v>#N/A</v>
      </c>
      <c r="L37" s="81"/>
    </row>
    <row r="38" spans="1:12" ht="15" x14ac:dyDescent="0.25">
      <c r="A38" s="91" t="s">
        <v>192</v>
      </c>
      <c r="B38" s="92"/>
      <c r="C38" s="93"/>
      <c r="D38" s="79" t="e">
        <f>_xlfn.XLOOKUP(K38,U_0004!$K$22:$K$41,U_0004!$A$22:$A$41)</f>
        <v>#N/A</v>
      </c>
      <c r="E38" s="80"/>
      <c r="F38" s="80"/>
      <c r="G38" s="80"/>
      <c r="H38" s="80"/>
      <c r="I38" s="81"/>
      <c r="J38" s="75" t="s">
        <v>174</v>
      </c>
      <c r="K38" s="82" t="e">
        <f>MAX(U_0004!$K$22:$K$41)</f>
        <v>#N/A</v>
      </c>
      <c r="L38" s="81"/>
    </row>
    <row r="39" spans="1:12" ht="4.9000000000000004" customHeight="1" x14ac:dyDescent="0.25">
      <c r="A39" s="148"/>
      <c r="B39" s="149"/>
      <c r="C39" s="149"/>
      <c r="D39" s="149"/>
      <c r="E39" s="149"/>
      <c r="F39" s="149"/>
      <c r="G39" s="149"/>
      <c r="H39" s="149"/>
      <c r="I39" s="149"/>
      <c r="J39" s="149"/>
      <c r="K39" s="149"/>
      <c r="L39" s="150"/>
    </row>
    <row r="40" spans="1:12" ht="15" x14ac:dyDescent="0.25">
      <c r="A40" s="84" t="s">
        <v>28</v>
      </c>
      <c r="B40" s="88"/>
      <c r="C40" s="89" t="str">
        <f>U_0005!$C$16</f>
        <v>Utility Name HERE</v>
      </c>
      <c r="D40" s="81"/>
      <c r="E40" s="81"/>
      <c r="F40" s="81"/>
      <c r="G40" s="81"/>
      <c r="H40" s="81"/>
      <c r="I40" s="2" t="s">
        <v>30</v>
      </c>
      <c r="J40" s="90" t="str">
        <f>U_0005!$K$16</f>
        <v>U00000005</v>
      </c>
      <c r="K40" s="90"/>
      <c r="L40" s="90"/>
    </row>
    <row r="41" spans="1:12" ht="15" x14ac:dyDescent="0.25">
      <c r="A41" s="76" t="s">
        <v>173</v>
      </c>
      <c r="B41" s="77"/>
      <c r="C41" s="78"/>
      <c r="D41" s="79" t="str">
        <f>_xlfn.XLOOKUP(K41,U_0005!$L$22:$L$41,U_0005!$A$22:$A$41)</f>
        <v>Utility Relocation Design Complete</v>
      </c>
      <c r="E41" s="80"/>
      <c r="F41" s="80"/>
      <c r="G41" s="80"/>
      <c r="H41" s="80"/>
      <c r="I41" s="81"/>
      <c r="J41" s="70" t="s">
        <v>174</v>
      </c>
      <c r="K41" s="82" cm="1">
        <f t="array" ref="K41">_xlfn.XLOOKUP(TRUE,U_0005!$L$22:$L$41&lt;&gt;"",U_0005!L$22:$L$41,,,-1)</f>
        <v>46143</v>
      </c>
      <c r="L41" s="83"/>
    </row>
    <row r="42" spans="1:12" ht="15" x14ac:dyDescent="0.25">
      <c r="A42" s="84" t="s">
        <v>175</v>
      </c>
      <c r="B42" s="85"/>
      <c r="C42" s="79" t="str" cm="1">
        <f t="array" ref="C42">INDEX(U_0005!$A$22:$A$41,MATCH('Project Info'!D41,U_0005!$A$22:$A$41,0)+1)</f>
        <v>Utility Design approved by project team</v>
      </c>
      <c r="D42" s="80"/>
      <c r="E42" s="80"/>
      <c r="F42" s="80"/>
      <c r="G42" s="80"/>
      <c r="H42" s="80"/>
      <c r="I42" s="84" t="s">
        <v>172</v>
      </c>
      <c r="J42" s="85"/>
      <c r="K42" s="82">
        <f>_xlfn.XLOOKUP(C42,U_0005!$A$22:$A$41,U_0005!$K$22:$K$41)</f>
        <v>46157</v>
      </c>
      <c r="L42" s="81"/>
    </row>
    <row r="43" spans="1:12" ht="15" x14ac:dyDescent="0.25">
      <c r="A43" s="91" t="s">
        <v>193</v>
      </c>
      <c r="B43" s="92"/>
      <c r="C43" s="93"/>
      <c r="D43" s="79" t="e">
        <f>_xlfn.XLOOKUP(K43,U_0005!$K$22:$K$41,U_0005!$A$22:$A$41)</f>
        <v>#N/A</v>
      </c>
      <c r="E43" s="80"/>
      <c r="F43" s="80"/>
      <c r="G43" s="80"/>
      <c r="H43" s="80"/>
      <c r="I43" s="81"/>
      <c r="J43" s="75" t="s">
        <v>174</v>
      </c>
      <c r="K43" s="82" t="e">
        <f>MAX(U_0005!$K$22:$K$41)</f>
        <v>#N/A</v>
      </c>
      <c r="L43" s="81"/>
    </row>
    <row r="44" spans="1:12" ht="4.9000000000000004" customHeight="1" x14ac:dyDescent="0.25">
      <c r="A44" s="86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</row>
    <row r="45" spans="1:12" ht="15" x14ac:dyDescent="0.25">
      <c r="A45" s="84" t="s">
        <v>28</v>
      </c>
      <c r="B45" s="88"/>
      <c r="C45" s="89" t="str">
        <f>U_0006!$C$16</f>
        <v>Utility Name HERE</v>
      </c>
      <c r="D45" s="81"/>
      <c r="E45" s="81"/>
      <c r="F45" s="81"/>
      <c r="G45" s="81"/>
      <c r="H45" s="81"/>
      <c r="I45" s="2" t="s">
        <v>30</v>
      </c>
      <c r="J45" s="90" t="str">
        <f>U_0006!$K$16</f>
        <v>U00000006</v>
      </c>
      <c r="K45" s="90"/>
      <c r="L45" s="90"/>
    </row>
    <row r="46" spans="1:12" ht="15" x14ac:dyDescent="0.25">
      <c r="A46" s="76" t="s">
        <v>173</v>
      </c>
      <c r="B46" s="77"/>
      <c r="C46" s="78"/>
      <c r="D46" s="79" t="str">
        <f>_xlfn.XLOOKUP(K46,U_0006!$L$22:$L$41,U_0006!$A$22:$A$41)</f>
        <v>NORA letter signed by TxDOT PM and sent to Utility</v>
      </c>
      <c r="E46" s="80"/>
      <c r="F46" s="80"/>
      <c r="G46" s="80"/>
      <c r="H46" s="80"/>
      <c r="I46" s="81"/>
      <c r="J46" s="70" t="s">
        <v>174</v>
      </c>
      <c r="K46" s="82" cm="1">
        <f t="array" ref="K46">_xlfn.XLOOKUP(TRUE,U_0006!$L$22:$L$41&lt;&gt;"",U_0006!L$22:$L$41,,,-1)</f>
        <v>46226</v>
      </c>
      <c r="L46" s="83"/>
    </row>
    <row r="47" spans="1:12" ht="15" x14ac:dyDescent="0.25">
      <c r="A47" s="84" t="s">
        <v>175</v>
      </c>
      <c r="B47" s="85"/>
      <c r="C47" s="79" t="str" cm="1">
        <f t="array" ref="C47">INDEX(U_0006!$A$22:$A$41,MATCH('Project Info'!D46,U_0006!$A$22:$A$41,0)+1)</f>
        <v>Utility Permit submitted to TxDOT</v>
      </c>
      <c r="D47" s="80"/>
      <c r="E47" s="80"/>
      <c r="F47" s="80"/>
      <c r="G47" s="80"/>
      <c r="H47" s="80"/>
      <c r="I47" s="84" t="s">
        <v>172</v>
      </c>
      <c r="J47" s="85"/>
      <c r="K47" s="82">
        <f>_xlfn.XLOOKUP(C47,U_0006!$A$22:$A$41,U_0006!$K$22:$K$41)</f>
        <v>46233</v>
      </c>
      <c r="L47" s="81"/>
    </row>
    <row r="48" spans="1:12" ht="15" x14ac:dyDescent="0.25">
      <c r="A48" s="91" t="s">
        <v>193</v>
      </c>
      <c r="B48" s="92"/>
      <c r="C48" s="93"/>
      <c r="D48" s="79" t="e">
        <f>_xlfn.XLOOKUP(K48,U_0006!$K$22:$K$41,U_0006!$A$22:$A$41)</f>
        <v>#N/A</v>
      </c>
      <c r="E48" s="80"/>
      <c r="F48" s="80"/>
      <c r="G48" s="80"/>
      <c r="H48" s="80"/>
      <c r="I48" s="81"/>
      <c r="J48" s="75" t="s">
        <v>174</v>
      </c>
      <c r="K48" s="82" t="e">
        <f>MAX(U_0006!$K$22:$K$41)</f>
        <v>#N/A</v>
      </c>
      <c r="L48" s="81"/>
    </row>
    <row r="49" spans="1:12" ht="4.9000000000000004" customHeight="1" x14ac:dyDescent="0.25">
      <c r="A49" s="86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</row>
    <row r="50" spans="1:12" ht="15" x14ac:dyDescent="0.25">
      <c r="A50" s="84" t="s">
        <v>28</v>
      </c>
      <c r="B50" s="88"/>
      <c r="C50" s="89" t="str">
        <f>U_0007!$C$16</f>
        <v>Utility Name HERE</v>
      </c>
      <c r="D50" s="81"/>
      <c r="E50" s="81"/>
      <c r="F50" s="81"/>
      <c r="G50" s="81"/>
      <c r="H50" s="81"/>
      <c r="I50" s="2" t="s">
        <v>30</v>
      </c>
      <c r="J50" s="90" t="str">
        <f>U_0007!$K$16</f>
        <v>U00000007</v>
      </c>
      <c r="K50" s="90"/>
      <c r="L50" s="90"/>
    </row>
    <row r="51" spans="1:12" ht="15" x14ac:dyDescent="0.25">
      <c r="A51" s="76" t="s">
        <v>173</v>
      </c>
      <c r="B51" s="77"/>
      <c r="C51" s="78"/>
      <c r="D51" s="79" t="str">
        <f>_xlfn.XLOOKUP(K51,U_0007!$L$22:$L$41,U_0007!$A$22:$A$41)</f>
        <v xml:space="preserve">Existing Utility Layout complete, provided to TxDOT </v>
      </c>
      <c r="E51" s="80"/>
      <c r="F51" s="80"/>
      <c r="G51" s="80"/>
      <c r="H51" s="80"/>
      <c r="I51" s="81"/>
      <c r="J51" s="70" t="s">
        <v>174</v>
      </c>
      <c r="K51" s="82" cm="1">
        <f t="array" ref="K51">_xlfn.XLOOKUP(TRUE,U_0007!$L$22:$L$41&lt;&gt;"",U_0007!L$22:$L$41,,,-1)</f>
        <v>45686</v>
      </c>
      <c r="L51" s="83"/>
    </row>
    <row r="52" spans="1:12" ht="15" x14ac:dyDescent="0.25">
      <c r="A52" s="84" t="s">
        <v>175</v>
      </c>
      <c r="B52" s="85"/>
      <c r="C52" s="79" t="str" cm="1">
        <f t="array" ref="C52">INDEX(U_0007!$A$22:$A$41,MATCH('Project Info'!D51,U_0007!$A$22:$A$41,0)+1)</f>
        <v>Existing Utility Layout provided to utility to verify</v>
      </c>
      <c r="D52" s="80"/>
      <c r="E52" s="80"/>
      <c r="F52" s="80"/>
      <c r="G52" s="80"/>
      <c r="H52" s="80"/>
      <c r="I52" s="84" t="s">
        <v>172</v>
      </c>
      <c r="J52" s="85"/>
      <c r="K52" s="82">
        <f>_xlfn.XLOOKUP(C52,U_0007!$A$22:$A$41,U_0007!$K$22:$K$41)</f>
        <v>45696</v>
      </c>
      <c r="L52" s="81"/>
    </row>
    <row r="53" spans="1:12" ht="15" x14ac:dyDescent="0.25">
      <c r="A53" s="91" t="s">
        <v>193</v>
      </c>
      <c r="B53" s="92"/>
      <c r="C53" s="93"/>
      <c r="D53" s="79" t="e">
        <f>_xlfn.XLOOKUP(K53,U_0007!$K$22:$K$41,U_0007!$A$22:$A$41)</f>
        <v>#N/A</v>
      </c>
      <c r="E53" s="80"/>
      <c r="F53" s="80"/>
      <c r="G53" s="80"/>
      <c r="H53" s="80"/>
      <c r="I53" s="81"/>
      <c r="J53" s="75" t="s">
        <v>174</v>
      </c>
      <c r="K53" s="82" t="e">
        <f>MAX(U_0007!$K$22:$K$41)</f>
        <v>#N/A</v>
      </c>
      <c r="L53" s="81"/>
    </row>
    <row r="54" spans="1:12" ht="5.0999999999999996" customHeight="1" x14ac:dyDescent="0.25">
      <c r="A54" s="86"/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</row>
    <row r="55" spans="1:12" ht="15" x14ac:dyDescent="0.25">
      <c r="A55" s="84" t="s">
        <v>28</v>
      </c>
      <c r="B55" s="88"/>
      <c r="C55" s="89" t="str">
        <f>U_0008!$C$16</f>
        <v>Utility Name HERE</v>
      </c>
      <c r="D55" s="81"/>
      <c r="E55" s="81"/>
      <c r="F55" s="81"/>
      <c r="G55" s="81"/>
      <c r="H55" s="81"/>
      <c r="I55" s="2" t="s">
        <v>30</v>
      </c>
      <c r="J55" s="90" t="str">
        <f>U_0008!$K$16</f>
        <v>U00000008</v>
      </c>
      <c r="K55" s="90"/>
      <c r="L55" s="90"/>
    </row>
    <row r="56" spans="1:12" ht="15" x14ac:dyDescent="0.25">
      <c r="A56" s="76" t="s">
        <v>173</v>
      </c>
      <c r="B56" s="77"/>
      <c r="C56" s="78"/>
      <c r="D56" s="79" t="str">
        <f>_xlfn.XLOOKUP(K56,U_0008!$L$22:$L$41,U_0008!$A$22:$A$41)</f>
        <v xml:space="preserve">Existing Utility Layout complete, provided to TxDOT </v>
      </c>
      <c r="E56" s="80"/>
      <c r="F56" s="80"/>
      <c r="G56" s="80"/>
      <c r="H56" s="80"/>
      <c r="I56" s="81"/>
      <c r="J56" s="70" t="s">
        <v>174</v>
      </c>
      <c r="K56" s="82" cm="1">
        <f t="array" ref="K56">_xlfn.XLOOKUP(TRUE,U_0008!$L$22:$L$41&lt;&gt;"",U_0008!L$22:$L$41,,,-1)</f>
        <v>45686</v>
      </c>
      <c r="L56" s="83"/>
    </row>
    <row r="57" spans="1:12" ht="15" x14ac:dyDescent="0.25">
      <c r="A57" s="84" t="s">
        <v>175</v>
      </c>
      <c r="B57" s="85"/>
      <c r="C57" s="79" t="str" cm="1">
        <f t="array" ref="C57">INDEX(U_0008!$A$22:$A$41,MATCH('Project Info'!D56,U_0008!$A$22:$A$41,0)+1)</f>
        <v>Existing Utility Layout provided to utility to verify</v>
      </c>
      <c r="D57" s="80"/>
      <c r="E57" s="80"/>
      <c r="F57" s="80"/>
      <c r="G57" s="80"/>
      <c r="H57" s="80"/>
      <c r="I57" s="84" t="s">
        <v>172</v>
      </c>
      <c r="J57" s="85"/>
      <c r="K57" s="82">
        <f>_xlfn.XLOOKUP(C57,U_0008!$A$22:$A$41,U_0008!$K$22:$K$41)</f>
        <v>45696</v>
      </c>
      <c r="L57" s="81"/>
    </row>
    <row r="58" spans="1:12" ht="15" x14ac:dyDescent="0.25">
      <c r="A58" s="91" t="s">
        <v>193</v>
      </c>
      <c r="B58" s="92"/>
      <c r="C58" s="93"/>
      <c r="D58" s="79" t="e">
        <f>_xlfn.XLOOKUP(K58,U_0008!$K$22:$K$41,U_0008!$A$22:$A$41)</f>
        <v>#N/A</v>
      </c>
      <c r="E58" s="80"/>
      <c r="F58" s="80"/>
      <c r="G58" s="80"/>
      <c r="H58" s="80"/>
      <c r="I58" s="81"/>
      <c r="J58" s="75" t="s">
        <v>174</v>
      </c>
      <c r="K58" s="82" t="e">
        <f>MAX(U_0008!$K$22:$K$41)</f>
        <v>#N/A</v>
      </c>
      <c r="L58" s="81"/>
    </row>
    <row r="59" spans="1:12" ht="5.0999999999999996" customHeight="1" x14ac:dyDescent="0.25">
      <c r="A59" s="86"/>
      <c r="B59" s="87"/>
      <c r="C59" s="87"/>
      <c r="D59" s="87"/>
      <c r="E59" s="87"/>
      <c r="F59" s="87"/>
      <c r="G59" s="87"/>
      <c r="H59" s="87"/>
      <c r="I59" s="87"/>
      <c r="J59" s="87"/>
      <c r="K59" s="87"/>
      <c r="L59" s="87"/>
    </row>
    <row r="60" spans="1:12" ht="15" x14ac:dyDescent="0.25">
      <c r="A60" s="84" t="s">
        <v>28</v>
      </c>
      <c r="B60" s="88"/>
      <c r="C60" s="89" t="str">
        <f>U_0009!$C$16</f>
        <v>Utility Name HERE</v>
      </c>
      <c r="D60" s="81"/>
      <c r="E60" s="81"/>
      <c r="F60" s="81"/>
      <c r="G60" s="81"/>
      <c r="H60" s="81"/>
      <c r="I60" s="2" t="s">
        <v>30</v>
      </c>
      <c r="J60" s="90" t="str">
        <f>U_0009!$K$16</f>
        <v>U00000009</v>
      </c>
      <c r="K60" s="90"/>
      <c r="L60" s="90"/>
    </row>
    <row r="61" spans="1:12" ht="15" x14ac:dyDescent="0.25">
      <c r="A61" s="76" t="s">
        <v>173</v>
      </c>
      <c r="B61" s="77"/>
      <c r="C61" s="78"/>
      <c r="D61" s="79" t="str">
        <f>_xlfn.XLOOKUP(K61,U_0009!$L$22:$L$41,U_0009!$A$22:$A$41)</f>
        <v xml:space="preserve">Existing Utility Layout complete, provided to TxDOT </v>
      </c>
      <c r="E61" s="80"/>
      <c r="F61" s="80"/>
      <c r="G61" s="80"/>
      <c r="H61" s="80"/>
      <c r="I61" s="81"/>
      <c r="J61" s="70" t="s">
        <v>174</v>
      </c>
      <c r="K61" s="82" cm="1">
        <f t="array" ref="K61">_xlfn.XLOOKUP(TRUE,U_0009!$L$22:$L$41&lt;&gt;"",U_0009!L$22:$L$41,,,-1)</f>
        <v>45686</v>
      </c>
      <c r="L61" s="83"/>
    </row>
    <row r="62" spans="1:12" ht="15" x14ac:dyDescent="0.25">
      <c r="A62" s="84" t="s">
        <v>175</v>
      </c>
      <c r="B62" s="85"/>
      <c r="C62" s="79" t="str" cm="1">
        <f t="array" ref="C62">INDEX(U_0009!$A$22:$A$41,MATCH('Project Info'!D61,U_0009!$A$22:$A$41,0)+1)</f>
        <v>Existing Utility Layout provided to utility to verify</v>
      </c>
      <c r="D62" s="80"/>
      <c r="E62" s="80"/>
      <c r="F62" s="80"/>
      <c r="G62" s="80"/>
      <c r="H62" s="80"/>
      <c r="I62" s="84" t="s">
        <v>172</v>
      </c>
      <c r="J62" s="85"/>
      <c r="K62" s="82">
        <f>_xlfn.XLOOKUP(C62,U_0009!$A$22:$A$41,U_0009!$K$22:$K$41)</f>
        <v>45696</v>
      </c>
      <c r="L62" s="81"/>
    </row>
    <row r="63" spans="1:12" ht="15" x14ac:dyDescent="0.25">
      <c r="A63" s="91" t="s">
        <v>193</v>
      </c>
      <c r="B63" s="92"/>
      <c r="C63" s="93"/>
      <c r="D63" s="79" t="e">
        <f>_xlfn.XLOOKUP(K63,U_0009!$K$22:$K$41,U_0009!$A$22:$A$41)</f>
        <v>#N/A</v>
      </c>
      <c r="E63" s="80"/>
      <c r="F63" s="80"/>
      <c r="G63" s="80"/>
      <c r="H63" s="80"/>
      <c r="I63" s="81"/>
      <c r="J63" s="75" t="s">
        <v>174</v>
      </c>
      <c r="K63" s="82" t="e">
        <f>MAX(U_0009!$K$22:$K$41)</f>
        <v>#N/A</v>
      </c>
      <c r="L63" s="81"/>
    </row>
    <row r="64" spans="1:12" ht="5.0999999999999996" customHeight="1" x14ac:dyDescent="0.25">
      <c r="A64" s="86"/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</row>
    <row r="65" spans="1:12" ht="15" x14ac:dyDescent="0.25">
      <c r="A65" s="84" t="s">
        <v>28</v>
      </c>
      <c r="B65" s="88"/>
      <c r="C65" s="89" t="str">
        <f>U_0010!$C$16</f>
        <v>Utility Name HERE</v>
      </c>
      <c r="D65" s="81"/>
      <c r="E65" s="81"/>
      <c r="F65" s="81"/>
      <c r="G65" s="81"/>
      <c r="H65" s="81"/>
      <c r="I65" s="2" t="s">
        <v>30</v>
      </c>
      <c r="J65" s="90" t="str">
        <f>U_0010!$K$16</f>
        <v>U00000010</v>
      </c>
      <c r="K65" s="90"/>
      <c r="L65" s="90"/>
    </row>
    <row r="66" spans="1:12" ht="15" x14ac:dyDescent="0.25">
      <c r="A66" s="76" t="s">
        <v>173</v>
      </c>
      <c r="B66" s="77"/>
      <c r="C66" s="78"/>
      <c r="D66" s="79" t="str">
        <f>_xlfn.XLOOKUP(K66,U_0010!$L$22:$L$41,U_0010!$A$22:$A$41)</f>
        <v xml:space="preserve">Existing Utility Layout complete, provided to TxDOT </v>
      </c>
      <c r="E66" s="80"/>
      <c r="F66" s="80"/>
      <c r="G66" s="80"/>
      <c r="H66" s="80"/>
      <c r="I66" s="81"/>
      <c r="J66" s="70" t="s">
        <v>174</v>
      </c>
      <c r="K66" s="82" cm="1">
        <f t="array" ref="K66">_xlfn.XLOOKUP(TRUE,U_0010!$L$22:$L$41&lt;&gt;"",U_0010!L$22:$L$41,,,-1)</f>
        <v>45686</v>
      </c>
      <c r="L66" s="83"/>
    </row>
    <row r="67" spans="1:12" ht="15" x14ac:dyDescent="0.25">
      <c r="A67" s="84" t="s">
        <v>175</v>
      </c>
      <c r="B67" s="85"/>
      <c r="C67" s="79" t="str" cm="1">
        <f t="array" ref="C67">INDEX(U_0010!$A$22:$A$41,MATCH('Project Info'!D66,U_0010!$A$22:$A$41,0)+1)</f>
        <v>Existing Utility Layout provided to utility to verify</v>
      </c>
      <c r="D67" s="80"/>
      <c r="E67" s="80"/>
      <c r="F67" s="80"/>
      <c r="G67" s="80"/>
      <c r="H67" s="80"/>
      <c r="I67" s="84" t="s">
        <v>172</v>
      </c>
      <c r="J67" s="85"/>
      <c r="K67" s="82">
        <f>_xlfn.XLOOKUP(C67,U_0010!$A$22:$A$41,U_0010!$K$22:$K$41)</f>
        <v>45696</v>
      </c>
      <c r="L67" s="81"/>
    </row>
    <row r="68" spans="1:12" ht="15" x14ac:dyDescent="0.25">
      <c r="A68" s="91" t="s">
        <v>193</v>
      </c>
      <c r="B68" s="92"/>
      <c r="C68" s="93"/>
      <c r="D68" s="79" t="e">
        <f>_xlfn.XLOOKUP(K68,U_0010!$K$22:$K$41,U_0010!$A$22:$A$41)</f>
        <v>#N/A</v>
      </c>
      <c r="E68" s="80"/>
      <c r="F68" s="80"/>
      <c r="G68" s="80"/>
      <c r="H68" s="80"/>
      <c r="I68" s="81"/>
      <c r="J68" s="75" t="s">
        <v>174</v>
      </c>
      <c r="K68" s="82" t="e">
        <f>MAX(U_0010!$K$22:$K$41)</f>
        <v>#N/A</v>
      </c>
      <c r="L68" s="81"/>
    </row>
    <row r="69" spans="1:12" ht="5.0999999999999996" customHeight="1" x14ac:dyDescent="0.25">
      <c r="A69" s="86"/>
      <c r="B69" s="87"/>
      <c r="C69" s="87"/>
      <c r="D69" s="87"/>
      <c r="E69" s="87"/>
      <c r="F69" s="87"/>
      <c r="G69" s="87"/>
      <c r="H69" s="87"/>
      <c r="I69" s="87"/>
      <c r="J69" s="87"/>
      <c r="K69" s="87"/>
      <c r="L69" s="87"/>
    </row>
  </sheetData>
  <sheetProtection sheet="1" objects="1" scenarios="1"/>
  <mergeCells count="208">
    <mergeCell ref="A53:C53"/>
    <mergeCell ref="D53:I53"/>
    <mergeCell ref="K53:L53"/>
    <mergeCell ref="A58:C58"/>
    <mergeCell ref="D58:I58"/>
    <mergeCell ref="K58:L58"/>
    <mergeCell ref="A63:C63"/>
    <mergeCell ref="D63:I63"/>
    <mergeCell ref="K63:L63"/>
    <mergeCell ref="A54:L54"/>
    <mergeCell ref="A55:B55"/>
    <mergeCell ref="C55:H55"/>
    <mergeCell ref="J55:L55"/>
    <mergeCell ref="A56:C56"/>
    <mergeCell ref="D56:I56"/>
    <mergeCell ref="K56:L56"/>
    <mergeCell ref="A57:B57"/>
    <mergeCell ref="C57:H57"/>
    <mergeCell ref="I57:J57"/>
    <mergeCell ref="K57:L57"/>
    <mergeCell ref="A59:L59"/>
    <mergeCell ref="A60:B60"/>
    <mergeCell ref="C60:H60"/>
    <mergeCell ref="J60:L60"/>
    <mergeCell ref="A39:L39"/>
    <mergeCell ref="A38:C38"/>
    <mergeCell ref="D38:I38"/>
    <mergeCell ref="K38:L38"/>
    <mergeCell ref="A43:C43"/>
    <mergeCell ref="D43:I43"/>
    <mergeCell ref="K43:L43"/>
    <mergeCell ref="A48:C48"/>
    <mergeCell ref="D48:I48"/>
    <mergeCell ref="K48:L48"/>
    <mergeCell ref="A42:B42"/>
    <mergeCell ref="C42:H42"/>
    <mergeCell ref="I42:J42"/>
    <mergeCell ref="K42:L42"/>
    <mergeCell ref="A44:L44"/>
    <mergeCell ref="A40:B40"/>
    <mergeCell ref="C40:H40"/>
    <mergeCell ref="J40:L40"/>
    <mergeCell ref="A41:C41"/>
    <mergeCell ref="D41:I41"/>
    <mergeCell ref="K41:L41"/>
    <mergeCell ref="A49:L49"/>
    <mergeCell ref="A45:B45"/>
    <mergeCell ref="C45:H45"/>
    <mergeCell ref="J45:L45"/>
    <mergeCell ref="A46:C46"/>
    <mergeCell ref="D46:I46"/>
    <mergeCell ref="K46:L46"/>
    <mergeCell ref="A47:B47"/>
    <mergeCell ref="C47:H47"/>
    <mergeCell ref="I47:J47"/>
    <mergeCell ref="K47:L47"/>
    <mergeCell ref="F5:G5"/>
    <mergeCell ref="A6:L6"/>
    <mergeCell ref="D5:E5"/>
    <mergeCell ref="B5:C5"/>
    <mergeCell ref="J7:K7"/>
    <mergeCell ref="K5:L5"/>
    <mergeCell ref="H5:J5"/>
    <mergeCell ref="A1:B1"/>
    <mergeCell ref="C1:D1"/>
    <mergeCell ref="E1:F1"/>
    <mergeCell ref="B2:C2"/>
    <mergeCell ref="G1:L1"/>
    <mergeCell ref="I4:J4"/>
    <mergeCell ref="A2:A3"/>
    <mergeCell ref="D2:F3"/>
    <mergeCell ref="I2:I3"/>
    <mergeCell ref="B3:C3"/>
    <mergeCell ref="G3:H3"/>
    <mergeCell ref="J2:L3"/>
    <mergeCell ref="G2:H2"/>
    <mergeCell ref="E4:F4"/>
    <mergeCell ref="A4:D4"/>
    <mergeCell ref="K4:L4"/>
    <mergeCell ref="G4:H4"/>
    <mergeCell ref="J17:L17"/>
    <mergeCell ref="H16:J16"/>
    <mergeCell ref="K16:L16"/>
    <mergeCell ref="A16:F16"/>
    <mergeCell ref="J8:K8"/>
    <mergeCell ref="H7:I7"/>
    <mergeCell ref="G14:H14"/>
    <mergeCell ref="A13:H13"/>
    <mergeCell ref="A7:C7"/>
    <mergeCell ref="D9:E9"/>
    <mergeCell ref="F9:G9"/>
    <mergeCell ref="A14:F14"/>
    <mergeCell ref="D8:E8"/>
    <mergeCell ref="F8:G8"/>
    <mergeCell ref="J9:K9"/>
    <mergeCell ref="J11:K11"/>
    <mergeCell ref="F10:G10"/>
    <mergeCell ref="A9:C9"/>
    <mergeCell ref="A15:B15"/>
    <mergeCell ref="D15:F15"/>
    <mergeCell ref="D10:E10"/>
    <mergeCell ref="D7:E7"/>
    <mergeCell ref="F7:G7"/>
    <mergeCell ref="A18:L18"/>
    <mergeCell ref="A19:L19"/>
    <mergeCell ref="A20:B20"/>
    <mergeCell ref="J20:L20"/>
    <mergeCell ref="C20:H20"/>
    <mergeCell ref="H15:K15"/>
    <mergeCell ref="L7:L11"/>
    <mergeCell ref="K13:L13"/>
    <mergeCell ref="I13:J13"/>
    <mergeCell ref="H10:I10"/>
    <mergeCell ref="J10:K10"/>
    <mergeCell ref="H9:I9"/>
    <mergeCell ref="J14:K14"/>
    <mergeCell ref="H8:I8"/>
    <mergeCell ref="A12:L12"/>
    <mergeCell ref="D11:E11"/>
    <mergeCell ref="F11:G11"/>
    <mergeCell ref="H11:I11"/>
    <mergeCell ref="A8:C8"/>
    <mergeCell ref="A10:C10"/>
    <mergeCell ref="A11:C11"/>
    <mergeCell ref="A17:D17"/>
    <mergeCell ref="E17:G17"/>
    <mergeCell ref="H17:I17"/>
    <mergeCell ref="A25:B25"/>
    <mergeCell ref="C25:H25"/>
    <mergeCell ref="J25:L25"/>
    <mergeCell ref="K26:L26"/>
    <mergeCell ref="A26:C26"/>
    <mergeCell ref="D26:I26"/>
    <mergeCell ref="K21:L21"/>
    <mergeCell ref="A24:L24"/>
    <mergeCell ref="A21:C21"/>
    <mergeCell ref="D21:I21"/>
    <mergeCell ref="A22:B22"/>
    <mergeCell ref="I22:J22"/>
    <mergeCell ref="K22:L22"/>
    <mergeCell ref="C22:H22"/>
    <mergeCell ref="A23:C23"/>
    <mergeCell ref="D23:I23"/>
    <mergeCell ref="K23:L23"/>
    <mergeCell ref="A27:B27"/>
    <mergeCell ref="C27:H27"/>
    <mergeCell ref="I27:J27"/>
    <mergeCell ref="K27:L27"/>
    <mergeCell ref="A30:B30"/>
    <mergeCell ref="C30:H30"/>
    <mergeCell ref="J30:L30"/>
    <mergeCell ref="A35:B35"/>
    <mergeCell ref="C35:H35"/>
    <mergeCell ref="A34:L34"/>
    <mergeCell ref="J35:L35"/>
    <mergeCell ref="A29:L29"/>
    <mergeCell ref="A28:C28"/>
    <mergeCell ref="D28:I28"/>
    <mergeCell ref="K28:L28"/>
    <mergeCell ref="A36:C36"/>
    <mergeCell ref="D36:I36"/>
    <mergeCell ref="K36:L36"/>
    <mergeCell ref="A37:B37"/>
    <mergeCell ref="C37:H37"/>
    <mergeCell ref="I37:J37"/>
    <mergeCell ref="K37:L37"/>
    <mergeCell ref="A31:C31"/>
    <mergeCell ref="D31:I31"/>
    <mergeCell ref="K31:L31"/>
    <mergeCell ref="A32:B32"/>
    <mergeCell ref="C32:H32"/>
    <mergeCell ref="I32:J32"/>
    <mergeCell ref="K32:L32"/>
    <mergeCell ref="A33:C33"/>
    <mergeCell ref="D33:I33"/>
    <mergeCell ref="K33:L33"/>
    <mergeCell ref="A50:B50"/>
    <mergeCell ref="C50:H50"/>
    <mergeCell ref="J50:L50"/>
    <mergeCell ref="A51:C51"/>
    <mergeCell ref="D51:I51"/>
    <mergeCell ref="K51:L51"/>
    <mergeCell ref="A52:B52"/>
    <mergeCell ref="C52:H52"/>
    <mergeCell ref="I52:J52"/>
    <mergeCell ref="K52:L52"/>
    <mergeCell ref="A61:C61"/>
    <mergeCell ref="D61:I61"/>
    <mergeCell ref="K61:L61"/>
    <mergeCell ref="A62:B62"/>
    <mergeCell ref="C62:H62"/>
    <mergeCell ref="I62:J62"/>
    <mergeCell ref="K62:L62"/>
    <mergeCell ref="A69:L69"/>
    <mergeCell ref="A64:L64"/>
    <mergeCell ref="A65:B65"/>
    <mergeCell ref="C65:H65"/>
    <mergeCell ref="J65:L65"/>
    <mergeCell ref="A66:C66"/>
    <mergeCell ref="D66:I66"/>
    <mergeCell ref="K66:L66"/>
    <mergeCell ref="A67:B67"/>
    <mergeCell ref="C67:H67"/>
    <mergeCell ref="I67:J67"/>
    <mergeCell ref="K67:L67"/>
    <mergeCell ref="A68:C68"/>
    <mergeCell ref="D68:I68"/>
    <mergeCell ref="K68:L68"/>
  </mergeCells>
  <printOptions horizontalCentered="1"/>
  <pageMargins left="0.5" right="0.5" top="0.75" bottom="0.75" header="0.3" footer="0.3"/>
  <pageSetup scale="88" orientation="portrait" r:id="rId1"/>
  <headerFooter>
    <oddHeader>&amp;C&amp;"Verdana,Bold"&amp;16&amp;UU&amp;"Verdana,Regular"&amp;Utility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FEBDD99-9000-425D-B151-A75F05B4F2E4}">
          <x14:formula1>
            <xm:f>Lists!$A$22:$A$24</xm:f>
          </x14:formula1>
          <xm:sqref>I13:J13</xm:sqref>
        </x14:dataValidation>
        <x14:dataValidation type="list" allowBlank="1" showInputMessage="1" showErrorMessage="1" xr:uid="{CEC418C1-CFE2-4CDB-8F50-DA69160BF56D}">
          <x14:formula1>
            <xm:f>Lists!$A$26:$A$27</xm:f>
          </x14:formula1>
          <xm:sqref>G16</xm:sqref>
        </x14:dataValidation>
        <x14:dataValidation type="list" allowBlank="1" showInputMessage="1" showErrorMessage="1" xr:uid="{C8EB375F-BC1F-4E60-971A-24342497B3A3}">
          <x14:formula1>
            <xm:f>Lists!$A$30:$A$31</xm:f>
          </x14:formula1>
          <xm:sqref>E17:F17</xm:sqref>
        </x14:dataValidation>
        <x14:dataValidation type="list" allowBlank="1" showInputMessage="1" showErrorMessage="1" xr:uid="{E72E7844-14CD-4834-9AB4-A8D9EF32AC62}">
          <x14:formula1>
            <xm:f>Lists!$A$17:$A$19</xm:f>
          </x14:formula1>
          <xm:sqref>C15</xm:sqref>
        </x14:dataValidation>
        <x14:dataValidation type="list" allowBlank="1" showInputMessage="1" showErrorMessage="1" xr:uid="{694A2277-36FC-4BB0-9E2E-FE53B62E32F8}">
          <x14:formula1>
            <xm:f>Lists!$A$34:$A$35</xm:f>
          </x14:formula1>
          <xm:sqref>J17:L17</xm:sqref>
        </x14:dataValidation>
        <x14:dataValidation type="list" allowBlank="1" showInputMessage="1" showErrorMessage="1" xr:uid="{011C0D1F-ECCC-46AA-B9BF-5E7ACD771D60}">
          <x14:formula1>
            <xm:f>Lists!$B$30:$B$32</xm:f>
          </x14:formula1>
          <xm:sqref>K16:L16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1E8C1-37F0-46D6-A26B-02FF54886945}">
  <sheetPr>
    <tabColor theme="2"/>
    <pageSetUpPr fitToPage="1"/>
  </sheetPr>
  <dimension ref="A1:M41"/>
  <sheetViews>
    <sheetView topLeftCell="A10" zoomScale="130" zoomScaleNormal="130" zoomScalePageLayoutView="145" workbookViewId="0">
      <selection activeCell="C16" sqref="C16:I16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4.85546875" style="72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7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66" t="s">
        <v>30</v>
      </c>
      <c r="K16" s="171" t="s">
        <v>184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8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45686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45696</v>
      </c>
      <c r="L23" s="56"/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45711</v>
      </c>
      <c r="L24" s="56"/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45736</v>
      </c>
      <c r="L25" s="26"/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/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 t="shared" ref="K29:K41" si="0">IF(ISBLANK(L28),K28+J29,L28+J29)</f>
        <v>#N/A</v>
      </c>
      <c r="L29" s="26"/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 t="e">
        <f t="shared" si="0"/>
        <v>#N/A</v>
      </c>
      <c r="L30" s="26"/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 t="e">
        <f t="shared" si="0"/>
        <v>#N/A</v>
      </c>
      <c r="L31" s="26"/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 t="e">
        <f t="shared" si="0"/>
        <v>#N/A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 t="e">
        <f t="shared" si="0"/>
        <v>#N/A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 t="e">
        <f t="shared" si="0"/>
        <v>#N/A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 t="e">
        <f t="shared" si="0"/>
        <v>#N/A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 t="e">
        <f t="shared" si="0"/>
        <v>#N/A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 t="e">
        <f t="shared" si="0"/>
        <v>#N/A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 t="e">
        <f t="shared" si="0"/>
        <v>#N/A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 t="e">
        <f t="shared" si="0"/>
        <v>#N/A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 t="e">
        <f t="shared" si="0"/>
        <v>#N/A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 t="e">
        <f t="shared" si="0"/>
        <v>#N/A</v>
      </c>
      <c r="L41" s="26"/>
      <c r="M41" s="73"/>
    </row>
  </sheetData>
  <sheetProtection sheet="1" selectLockedCells="1"/>
  <mergeCells count="116"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</mergeCells>
  <conditionalFormatting sqref="A24:F25">
    <cfRule type="expression" dxfId="66" priority="2">
      <formula>#REF!="p"</formula>
    </cfRule>
  </conditionalFormatting>
  <conditionalFormatting sqref="A25:F25">
    <cfRule type="expression" dxfId="65" priority="1">
      <formula>$L25="p"</formula>
    </cfRule>
  </conditionalFormatting>
  <conditionalFormatting sqref="G22:J306">
    <cfRule type="expression" dxfId="64" priority="4">
      <formula>$I22="Other"</formula>
    </cfRule>
    <cfRule type="expression" dxfId="63" priority="5">
      <formula>$I22="Contractor"</formula>
    </cfRule>
    <cfRule type="expression" dxfId="62" priority="6">
      <formula>$I22="Utility"</formula>
    </cfRule>
    <cfRule type="expression" dxfId="61" priority="7">
      <formula>$I22="Project Team"</formula>
    </cfRule>
    <cfRule type="expression" dxfId="60" priority="8">
      <formula>$I22="AUS_Utilities"</formula>
    </cfRule>
  </conditionalFormatting>
  <conditionalFormatting sqref="I18:J18">
    <cfRule type="expression" dxfId="59" priority="19">
      <formula>$F18="YES"</formula>
    </cfRule>
  </conditionalFormatting>
  <conditionalFormatting sqref="K22:K41">
    <cfRule type="expression" dxfId="58" priority="3">
      <formula>OR(WEEKDAY($K22,2)=6,WEEKDAY($K22,2)=7)</formula>
    </cfRule>
  </conditionalFormatting>
  <hyperlinks>
    <hyperlink ref="L17" location="'Project Info'!A1" display="'Project Info'!A1" xr:uid="{FF7BD4BC-720A-44BF-92EA-002CA4F61649}"/>
  </hyperlinks>
  <printOptions horizontalCentered="1"/>
  <pageMargins left="0.5" right="0.5" top="0.75" bottom="0.75" header="0.3" footer="0.3"/>
  <pageSetup scale="99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FDA00843-F7B4-4AA7-BDB3-5D1049BF4D51}">
          <x14:formula1>
            <xm:f>Lists!$A$30:$A$31</xm:f>
          </x14:formula1>
          <xm:sqref>I18:J18</xm:sqref>
        </x14:dataValidation>
        <x14:dataValidation type="list" allowBlank="1" showInputMessage="1" showErrorMessage="1" xr:uid="{51C04B50-A9C7-4968-A85C-A1BB16D88E6F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2C9E3790-3875-49C8-B35E-D584FADF247F}">
          <x14:formula1>
            <xm:f>Lists!$A$51:$A$55</xm:f>
          </x14:formula1>
          <xm:sqref>I22:I41</xm:sqref>
        </x14:dataValidation>
        <x14:dataValidation type="list" allowBlank="1" showInputMessage="1" showErrorMessage="1" xr:uid="{7F83AFDE-D71B-402B-8129-B58BD656EBDB}">
          <x14:formula1>
            <xm:f>Lists!$A$58:$A$65</xm:f>
          </x14:formula1>
          <xm:sqref>G22:H41</xm:sqref>
        </x14:dataValidation>
        <x14:dataValidation type="list" allowBlank="1" showInputMessage="1" showErrorMessage="1" xr:uid="{FED92019-E93A-42EA-94ED-78C2B6699B1B}">
          <x14:formula1>
            <xm:f>Lists!$A$13:$A$14</xm:f>
          </x14:formula1>
          <xm:sqref>C18 K18 F18</xm:sqref>
        </x14:dataValidation>
        <x14:dataValidation type="list" allowBlank="1" showInputMessage="1" showErrorMessage="1" xr:uid="{B426FA06-C5E2-4077-A66A-6DA732CA44F2}">
          <x14:formula1>
            <xm:f>Lists!$A$2:$A$10</xm:f>
          </x14:formula1>
          <xm:sqref>H17:K17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52A0C-B83C-4AE3-B9C7-BD19107230D5}">
  <sheetPr>
    <tabColor theme="2"/>
    <pageSetUpPr fitToPage="1"/>
  </sheetPr>
  <dimension ref="A1:M41"/>
  <sheetViews>
    <sheetView topLeftCell="A11" zoomScale="130" zoomScaleNormal="130" zoomScalePageLayoutView="145" workbookViewId="0">
      <selection activeCell="N33" sqref="N33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5.85546875" style="72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7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66" t="s">
        <v>30</v>
      </c>
      <c r="K16" s="171" t="s">
        <v>185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8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45686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45696</v>
      </c>
      <c r="L23" s="56"/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45711</v>
      </c>
      <c r="L24" s="56"/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45736</v>
      </c>
      <c r="L25" s="26"/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/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 t="shared" ref="K29:K41" si="0">IF(ISBLANK(L28),K28+J29,L28+J29)</f>
        <v>#N/A</v>
      </c>
      <c r="L29" s="26"/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 t="e">
        <f t="shared" si="0"/>
        <v>#N/A</v>
      </c>
      <c r="L30" s="26"/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 t="e">
        <f t="shared" si="0"/>
        <v>#N/A</v>
      </c>
      <c r="L31" s="26"/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 t="e">
        <f t="shared" si="0"/>
        <v>#N/A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 t="e">
        <f t="shared" si="0"/>
        <v>#N/A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 t="e">
        <f t="shared" si="0"/>
        <v>#N/A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 t="e">
        <f t="shared" si="0"/>
        <v>#N/A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 t="e">
        <f t="shared" si="0"/>
        <v>#N/A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 t="e">
        <f t="shared" si="0"/>
        <v>#N/A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 t="e">
        <f t="shared" si="0"/>
        <v>#N/A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 t="e">
        <f t="shared" si="0"/>
        <v>#N/A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 t="e">
        <f t="shared" si="0"/>
        <v>#N/A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 t="e">
        <f t="shared" si="0"/>
        <v>#N/A</v>
      </c>
      <c r="L41" s="26"/>
      <c r="M41" s="73"/>
    </row>
  </sheetData>
  <sheetProtection sheet="1"/>
  <mergeCells count="116"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</mergeCells>
  <conditionalFormatting sqref="A24:F25">
    <cfRule type="expression" dxfId="57" priority="2">
      <formula>#REF!="p"</formula>
    </cfRule>
  </conditionalFormatting>
  <conditionalFormatting sqref="A25:F25">
    <cfRule type="expression" dxfId="56" priority="1">
      <formula>$L25="p"</formula>
    </cfRule>
  </conditionalFormatting>
  <conditionalFormatting sqref="G22:J306">
    <cfRule type="expression" dxfId="55" priority="4">
      <formula>$I22="Other"</formula>
    </cfRule>
    <cfRule type="expression" dxfId="54" priority="5">
      <formula>$I22="Contractor"</formula>
    </cfRule>
    <cfRule type="expression" dxfId="53" priority="6">
      <formula>$I22="Utility"</formula>
    </cfRule>
    <cfRule type="expression" dxfId="52" priority="7">
      <formula>$I22="Project Team"</formula>
    </cfRule>
    <cfRule type="expression" dxfId="51" priority="8">
      <formula>$I22="AUS_Utilities"</formula>
    </cfRule>
  </conditionalFormatting>
  <conditionalFormatting sqref="I18:J18">
    <cfRule type="expression" dxfId="50" priority="19">
      <formula>$F18="YES"</formula>
    </cfRule>
  </conditionalFormatting>
  <conditionalFormatting sqref="K22:K41">
    <cfRule type="expression" dxfId="49" priority="3">
      <formula>OR(WEEKDAY($K22,2)=6,WEEKDAY($K22,2)=7)</formula>
    </cfRule>
  </conditionalFormatting>
  <hyperlinks>
    <hyperlink ref="L17" location="'Project Info'!A1" display="'Project Info'!A1" xr:uid="{7F3AB96A-0741-4996-AB0D-D15DE14A41D8}"/>
  </hyperlinks>
  <printOptions horizontalCentered="1"/>
  <pageMargins left="0.5" right="0.5" top="0.75" bottom="0.75" header="0.3" footer="0.3"/>
  <pageSetup scale="99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F3AA3B9-5FCC-4D94-8D07-71F91766B819}">
          <x14:formula1>
            <xm:f>Lists!$A$2:$A$10</xm:f>
          </x14:formula1>
          <xm:sqref>H17:K17</xm:sqref>
        </x14:dataValidation>
        <x14:dataValidation type="list" allowBlank="1" showInputMessage="1" showErrorMessage="1" xr:uid="{396C074E-522B-4A7A-BDAA-976BFE770F5A}">
          <x14:formula1>
            <xm:f>Lists!$A$13:$A$14</xm:f>
          </x14:formula1>
          <xm:sqref>C18 K18 F18</xm:sqref>
        </x14:dataValidation>
        <x14:dataValidation type="list" allowBlank="1" showInputMessage="1" showErrorMessage="1" xr:uid="{DC397A99-83B0-4015-B697-CB6B4585A0B6}">
          <x14:formula1>
            <xm:f>Lists!$A$58:$A$65</xm:f>
          </x14:formula1>
          <xm:sqref>G22:H41</xm:sqref>
        </x14:dataValidation>
        <x14:dataValidation type="list" allowBlank="1" showInputMessage="1" showErrorMessage="1" xr:uid="{575DED4A-44DD-4D26-92F1-3FF53CD715F5}">
          <x14:formula1>
            <xm:f>Lists!$A$51:$A$55</xm:f>
          </x14:formula1>
          <xm:sqref>I22:I41</xm:sqref>
        </x14:dataValidation>
        <x14:dataValidation type="list" allowBlank="1" showInputMessage="1" showErrorMessage="1" xr:uid="{115C07BA-A630-4CBC-AEBF-53D47020242D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5D488265-3AD1-409F-859D-6CEACCB09E3C}">
          <x14:formula1>
            <xm:f>Lists!$A$30:$A$31</xm:f>
          </x14:formula1>
          <xm:sqref>I18:J18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AF5A7-D7C7-40FD-A14B-0539A8FFEA27}">
  <sheetPr>
    <tabColor theme="2"/>
    <pageSetUpPr fitToPage="1"/>
  </sheetPr>
  <dimension ref="A1:M57"/>
  <sheetViews>
    <sheetView zoomScale="130" zoomScaleNormal="130" zoomScalePageLayoutView="145" workbookViewId="0">
      <selection activeCell="A22" sqref="A22:F22"/>
    </sheetView>
  </sheetViews>
  <sheetFormatPr defaultColWidth="8.85546875" defaultRowHeight="13.5" x14ac:dyDescent="0.25"/>
  <cols>
    <col min="1" max="8" width="7.85546875" style="1" customWidth="1"/>
    <col min="9" max="9" width="8.85546875" style="1" customWidth="1"/>
    <col min="10" max="10" width="7.85546875" style="1" customWidth="1"/>
    <col min="11" max="11" width="7.5703125" style="1" customWidth="1"/>
    <col min="12" max="12" width="8" style="22" customWidth="1"/>
    <col min="13" max="13" width="35.140625" style="73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52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29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/>
      <c r="D16" s="173"/>
      <c r="E16" s="173"/>
      <c r="F16" s="173"/>
      <c r="G16" s="173"/>
      <c r="H16" s="173"/>
      <c r="I16" s="174"/>
      <c r="J16" s="51" t="s">
        <v>30</v>
      </c>
      <c r="K16" s="171"/>
      <c r="L16" s="172"/>
    </row>
    <row r="17" spans="1:13" ht="30" customHeight="1" x14ac:dyDescent="0.25">
      <c r="A17" s="167" t="s">
        <v>60</v>
      </c>
      <c r="B17" s="208"/>
      <c r="C17" s="213"/>
      <c r="D17" s="214"/>
      <c r="E17" s="214"/>
      <c r="F17" s="167" t="s">
        <v>59</v>
      </c>
      <c r="G17" s="168"/>
      <c r="H17" s="227"/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34</v>
      </c>
      <c r="D18" s="205" t="s">
        <v>47</v>
      </c>
      <c r="E18" s="205"/>
      <c r="F18" s="54" t="s">
        <v>33</v>
      </c>
      <c r="G18" s="205" t="s">
        <v>57</v>
      </c>
      <c r="H18" s="205"/>
      <c r="I18" s="206" t="s">
        <v>36</v>
      </c>
      <c r="J18" s="207"/>
      <c r="K18" s="54" t="s">
        <v>34</v>
      </c>
      <c r="L18" s="53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4" t="s">
        <v>188</v>
      </c>
    </row>
    <row r="22" spans="1:13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46051</v>
      </c>
    </row>
    <row r="23" spans="1:13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46061</v>
      </c>
      <c r="L23" s="26"/>
    </row>
    <row r="24" spans="1:13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46076</v>
      </c>
      <c r="L24" s="26"/>
    </row>
    <row r="25" spans="1:13" x14ac:dyDescent="0.25">
      <c r="A25" s="155" t="s">
        <v>162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46101</v>
      </c>
      <c r="L25" s="26"/>
    </row>
    <row r="26" spans="1:13" ht="14.45" customHeight="1" x14ac:dyDescent="0.25">
      <c r="A26" s="155" t="s">
        <v>164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</row>
    <row r="27" spans="1:13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</row>
    <row r="28" spans="1:13" ht="13.9" customHeight="1" x14ac:dyDescent="0.25">
      <c r="A28" s="151" t="s">
        <v>103</v>
      </c>
      <c r="B28" s="152"/>
      <c r="C28" s="152"/>
      <c r="D28" s="152"/>
      <c r="E28" s="152"/>
      <c r="F28" s="152"/>
      <c r="G28" s="151" t="s">
        <v>98</v>
      </c>
      <c r="H28" s="151"/>
      <c r="I28" s="10" t="s">
        <v>94</v>
      </c>
      <c r="J28" s="11">
        <v>30</v>
      </c>
      <c r="K28" s="27" t="e">
        <f>IF(ISBLANK(L27), K27+J28, L27+J28)</f>
        <v>#N/A</v>
      </c>
      <c r="L28" s="26"/>
    </row>
    <row r="29" spans="1:13" ht="13.9" customHeight="1" x14ac:dyDescent="0.25">
      <c r="A29" s="151" t="s">
        <v>107</v>
      </c>
      <c r="B29" s="152"/>
      <c r="C29" s="152"/>
      <c r="D29" s="152"/>
      <c r="E29" s="152"/>
      <c r="F29" s="152"/>
      <c r="G29" s="151" t="s">
        <v>98</v>
      </c>
      <c r="H29" s="151"/>
      <c r="I29" s="10" t="s">
        <v>94</v>
      </c>
      <c r="J29" s="11">
        <v>45</v>
      </c>
      <c r="K29" s="27" t="e">
        <f t="shared" ref="K29:K37" si="0">IF(ISBLANK(L28), K28+J29, L28+J29)</f>
        <v>#N/A</v>
      </c>
      <c r="L29" s="56"/>
    </row>
    <row r="30" spans="1:13" ht="13.9" customHeight="1" x14ac:dyDescent="0.25">
      <c r="A30" s="151" t="s">
        <v>104</v>
      </c>
      <c r="B30" s="152"/>
      <c r="C30" s="152"/>
      <c r="D30" s="152"/>
      <c r="E30" s="152"/>
      <c r="F30" s="152"/>
      <c r="G30" s="151" t="s">
        <v>98</v>
      </c>
      <c r="H30" s="151"/>
      <c r="I30" s="10" t="s">
        <v>93</v>
      </c>
      <c r="J30" s="11">
        <v>45</v>
      </c>
      <c r="K30" s="27" t="e">
        <f t="shared" si="0"/>
        <v>#N/A</v>
      </c>
      <c r="L30" s="26"/>
    </row>
    <row r="31" spans="1:13" ht="13.9" customHeight="1" x14ac:dyDescent="0.25">
      <c r="A31" s="151" t="s">
        <v>106</v>
      </c>
      <c r="B31" s="152"/>
      <c r="C31" s="152"/>
      <c r="D31" s="152"/>
      <c r="E31" s="152"/>
      <c r="F31" s="152"/>
      <c r="G31" s="151" t="s">
        <v>98</v>
      </c>
      <c r="H31" s="151"/>
      <c r="I31" s="10" t="s">
        <v>94</v>
      </c>
      <c r="J31" s="11">
        <v>7</v>
      </c>
      <c r="K31" s="27" t="e">
        <f t="shared" si="0"/>
        <v>#N/A</v>
      </c>
      <c r="L31" s="26"/>
    </row>
    <row r="32" spans="1:13" ht="13.9" customHeight="1" x14ac:dyDescent="0.25">
      <c r="A32" s="151" t="s">
        <v>105</v>
      </c>
      <c r="B32" s="152"/>
      <c r="C32" s="152"/>
      <c r="D32" s="152"/>
      <c r="E32" s="152"/>
      <c r="F32" s="152"/>
      <c r="G32" s="151" t="s">
        <v>98</v>
      </c>
      <c r="H32" s="151"/>
      <c r="I32" s="10" t="s">
        <v>93</v>
      </c>
      <c r="J32" s="11">
        <v>45</v>
      </c>
      <c r="K32" s="27" t="e">
        <f t="shared" si="0"/>
        <v>#N/A</v>
      </c>
      <c r="L32" s="26"/>
    </row>
    <row r="33" spans="1:12" ht="13.9" customHeight="1" x14ac:dyDescent="0.25">
      <c r="A33" s="151" t="s">
        <v>108</v>
      </c>
      <c r="B33" s="152"/>
      <c r="C33" s="152"/>
      <c r="D33" s="152"/>
      <c r="E33" s="152"/>
      <c r="F33" s="152"/>
      <c r="G33" s="151" t="s">
        <v>98</v>
      </c>
      <c r="H33" s="151"/>
      <c r="I33" s="10" t="s">
        <v>93</v>
      </c>
      <c r="J33" s="11">
        <v>30</v>
      </c>
      <c r="K33" s="27" t="e">
        <f t="shared" si="0"/>
        <v>#N/A</v>
      </c>
      <c r="L33" s="26"/>
    </row>
    <row r="34" spans="1:12" x14ac:dyDescent="0.25">
      <c r="A34" s="155" t="s">
        <v>163</v>
      </c>
      <c r="B34" s="156"/>
      <c r="C34" s="156"/>
      <c r="D34" s="156"/>
      <c r="E34" s="156"/>
      <c r="F34" s="156"/>
      <c r="G34" s="151" t="s">
        <v>101</v>
      </c>
      <c r="H34" s="151"/>
      <c r="I34" s="10" t="s">
        <v>94</v>
      </c>
      <c r="J34" s="15"/>
      <c r="K34" s="27" t="e">
        <f>F11</f>
        <v>#N/A</v>
      </c>
      <c r="L34" s="26"/>
    </row>
    <row r="35" spans="1:12" ht="13.9" customHeight="1" x14ac:dyDescent="0.25">
      <c r="A35" s="151" t="s">
        <v>109</v>
      </c>
      <c r="B35" s="152"/>
      <c r="C35" s="152"/>
      <c r="D35" s="152"/>
      <c r="E35" s="152"/>
      <c r="F35" s="152"/>
      <c r="G35" s="151" t="s">
        <v>178</v>
      </c>
      <c r="H35" s="151"/>
      <c r="I35" s="10" t="s">
        <v>94</v>
      </c>
      <c r="J35" s="15">
        <v>7</v>
      </c>
      <c r="K35" s="27" t="e">
        <f t="shared" si="0"/>
        <v>#N/A</v>
      </c>
      <c r="L35" s="26"/>
    </row>
    <row r="36" spans="1:12" ht="13.9" customHeight="1" x14ac:dyDescent="0.25">
      <c r="A36" s="151" t="s">
        <v>110</v>
      </c>
      <c r="B36" s="152"/>
      <c r="C36" s="152"/>
      <c r="D36" s="152"/>
      <c r="E36" s="152"/>
      <c r="F36" s="152"/>
      <c r="G36" s="151" t="s">
        <v>98</v>
      </c>
      <c r="H36" s="151"/>
      <c r="I36" s="10" t="s">
        <v>93</v>
      </c>
      <c r="J36" s="15">
        <v>30</v>
      </c>
      <c r="K36" s="27" t="e">
        <f t="shared" si="0"/>
        <v>#N/A</v>
      </c>
      <c r="L36" s="26"/>
    </row>
    <row r="37" spans="1:12" x14ac:dyDescent="0.25">
      <c r="A37" s="155" t="s">
        <v>81</v>
      </c>
      <c r="B37" s="156"/>
      <c r="C37" s="156"/>
      <c r="D37" s="156"/>
      <c r="E37" s="156"/>
      <c r="F37" s="156"/>
      <c r="G37" s="151" t="s">
        <v>97</v>
      </c>
      <c r="H37" s="151"/>
      <c r="I37" s="10" t="s">
        <v>89</v>
      </c>
      <c r="J37" s="11">
        <v>30</v>
      </c>
      <c r="K37" s="27" t="e">
        <f t="shared" si="0"/>
        <v>#N/A</v>
      </c>
      <c r="L37" s="26"/>
    </row>
    <row r="38" spans="1:12" x14ac:dyDescent="0.25">
      <c r="A38" s="155" t="s">
        <v>123</v>
      </c>
      <c r="B38" s="156"/>
      <c r="C38" s="156"/>
      <c r="D38" s="156"/>
      <c r="E38" s="156"/>
      <c r="F38" s="156"/>
      <c r="G38" s="151" t="s">
        <v>179</v>
      </c>
      <c r="H38" s="151"/>
      <c r="I38" s="23" t="s">
        <v>94</v>
      </c>
      <c r="J38" s="11">
        <v>15</v>
      </c>
      <c r="K38" s="27" t="e">
        <f t="shared" ref="K38:K57" si="1">IF(ISBLANK(L37),K37+J38,L37+J38)</f>
        <v>#N/A</v>
      </c>
      <c r="L38" s="26"/>
    </row>
    <row r="39" spans="1:12" x14ac:dyDescent="0.25">
      <c r="A39" s="155" t="s">
        <v>124</v>
      </c>
      <c r="B39" s="156"/>
      <c r="C39" s="156"/>
      <c r="D39" s="156"/>
      <c r="E39" s="156"/>
      <c r="F39" s="156"/>
      <c r="G39" s="151" t="s">
        <v>101</v>
      </c>
      <c r="H39" s="151"/>
      <c r="I39" s="10" t="s">
        <v>94</v>
      </c>
      <c r="J39" s="11">
        <v>7</v>
      </c>
      <c r="K39" s="27" t="e">
        <f t="shared" si="1"/>
        <v>#N/A</v>
      </c>
      <c r="L39" s="26"/>
    </row>
    <row r="40" spans="1:12" ht="13.9" customHeight="1" x14ac:dyDescent="0.25">
      <c r="A40" s="151" t="s">
        <v>113</v>
      </c>
      <c r="B40" s="152"/>
      <c r="C40" s="152"/>
      <c r="D40" s="152"/>
      <c r="E40" s="152"/>
      <c r="F40" s="152"/>
      <c r="G40" s="151" t="s">
        <v>98</v>
      </c>
      <c r="H40" s="151"/>
      <c r="I40" s="10" t="s">
        <v>94</v>
      </c>
      <c r="J40" s="11">
        <v>30</v>
      </c>
      <c r="K40" s="27" t="e">
        <f t="shared" ref="K40:K44" si="2">IF(ISBLANK(L39), K39+J40, L39+J40)</f>
        <v>#N/A</v>
      </c>
      <c r="L40" s="26"/>
    </row>
    <row r="41" spans="1:12" ht="13.9" customHeight="1" x14ac:dyDescent="0.25">
      <c r="A41" s="151" t="s">
        <v>111</v>
      </c>
      <c r="B41" s="152"/>
      <c r="C41" s="152"/>
      <c r="D41" s="152"/>
      <c r="E41" s="152"/>
      <c r="F41" s="152"/>
      <c r="G41" s="151" t="s">
        <v>98</v>
      </c>
      <c r="H41" s="151"/>
      <c r="I41" s="10" t="s">
        <v>94</v>
      </c>
      <c r="J41" s="11">
        <v>7</v>
      </c>
      <c r="K41" s="27" t="e">
        <f t="shared" si="2"/>
        <v>#N/A</v>
      </c>
      <c r="L41" s="26"/>
    </row>
    <row r="42" spans="1:12" ht="13.9" customHeight="1" x14ac:dyDescent="0.25">
      <c r="A42" s="151" t="s">
        <v>114</v>
      </c>
      <c r="B42" s="152"/>
      <c r="C42" s="152"/>
      <c r="D42" s="152"/>
      <c r="E42" s="152"/>
      <c r="F42" s="152"/>
      <c r="G42" s="151" t="s">
        <v>98</v>
      </c>
      <c r="H42" s="151"/>
      <c r="I42" s="10" t="s">
        <v>93</v>
      </c>
      <c r="J42" s="11">
        <v>30</v>
      </c>
      <c r="K42" s="27" t="e">
        <f t="shared" si="2"/>
        <v>#N/A</v>
      </c>
      <c r="L42" s="26"/>
    </row>
    <row r="43" spans="1:12" ht="13.9" customHeight="1" x14ac:dyDescent="0.25">
      <c r="A43" s="151" t="s">
        <v>115</v>
      </c>
      <c r="B43" s="152"/>
      <c r="C43" s="152"/>
      <c r="D43" s="152"/>
      <c r="E43" s="152"/>
      <c r="F43" s="152"/>
      <c r="G43" s="151" t="s">
        <v>98</v>
      </c>
      <c r="H43" s="151"/>
      <c r="I43" s="10" t="s">
        <v>94</v>
      </c>
      <c r="J43" s="11">
        <v>30</v>
      </c>
      <c r="K43" s="27" t="e">
        <f t="shared" si="2"/>
        <v>#N/A</v>
      </c>
      <c r="L43" s="26"/>
    </row>
    <row r="44" spans="1:12" ht="13.9" customHeight="1" x14ac:dyDescent="0.25">
      <c r="A44" s="151" t="s">
        <v>116</v>
      </c>
      <c r="B44" s="152"/>
      <c r="C44" s="152"/>
      <c r="D44" s="152"/>
      <c r="E44" s="152"/>
      <c r="F44" s="152"/>
      <c r="G44" s="151" t="s">
        <v>98</v>
      </c>
      <c r="H44" s="151"/>
      <c r="I44" s="10" t="s">
        <v>93</v>
      </c>
      <c r="J44" s="11">
        <v>15</v>
      </c>
      <c r="K44" s="27" t="e">
        <f t="shared" si="2"/>
        <v>#N/A</v>
      </c>
      <c r="L44" s="26"/>
    </row>
    <row r="45" spans="1:12" ht="13.9" customHeight="1" x14ac:dyDescent="0.25">
      <c r="A45" s="151" t="s">
        <v>117</v>
      </c>
      <c r="B45" s="152"/>
      <c r="C45" s="152"/>
      <c r="D45" s="152"/>
      <c r="E45" s="152"/>
      <c r="F45" s="152"/>
      <c r="G45" s="151" t="s">
        <v>98</v>
      </c>
      <c r="H45" s="151"/>
      <c r="I45" s="10" t="s">
        <v>93</v>
      </c>
      <c r="J45" s="11">
        <v>15</v>
      </c>
      <c r="K45" s="27" t="e">
        <f>IF(ISBLANK(L44), K44+J45, L44+J45)</f>
        <v>#N/A</v>
      </c>
      <c r="L45" s="26"/>
    </row>
    <row r="46" spans="1:12" x14ac:dyDescent="0.25">
      <c r="A46" s="155" t="s">
        <v>82</v>
      </c>
      <c r="B46" s="156"/>
      <c r="C46" s="156"/>
      <c r="D46" s="156"/>
      <c r="E46" s="156"/>
      <c r="F46" s="156"/>
      <c r="G46" s="151" t="s">
        <v>102</v>
      </c>
      <c r="H46" s="151"/>
      <c r="I46" s="10" t="s">
        <v>89</v>
      </c>
      <c r="J46" s="11">
        <v>15</v>
      </c>
      <c r="K46" s="27" t="e">
        <f>IF(ISBLANK(L45),K45+J46,L45+J46)</f>
        <v>#N/A</v>
      </c>
      <c r="L46" s="26"/>
    </row>
    <row r="47" spans="1:12" x14ac:dyDescent="0.25">
      <c r="A47" s="155" t="s">
        <v>83</v>
      </c>
      <c r="B47" s="156"/>
      <c r="C47" s="156"/>
      <c r="D47" s="156"/>
      <c r="E47" s="156"/>
      <c r="F47" s="156"/>
      <c r="G47" s="151" t="s">
        <v>101</v>
      </c>
      <c r="H47" s="151"/>
      <c r="I47" s="10" t="s">
        <v>93</v>
      </c>
      <c r="J47" s="10">
        <v>30</v>
      </c>
      <c r="K47" s="27" t="e">
        <f t="shared" si="1"/>
        <v>#N/A</v>
      </c>
      <c r="L47" s="26"/>
    </row>
    <row r="48" spans="1:12" ht="13.9" customHeight="1" x14ac:dyDescent="0.25">
      <c r="A48" s="151" t="s">
        <v>118</v>
      </c>
      <c r="B48" s="152"/>
      <c r="C48" s="152"/>
      <c r="D48" s="152"/>
      <c r="E48" s="152"/>
      <c r="F48" s="152"/>
      <c r="G48" s="151" t="s">
        <v>102</v>
      </c>
      <c r="H48" s="151"/>
      <c r="I48" s="10" t="s">
        <v>89</v>
      </c>
      <c r="J48" s="11">
        <v>30</v>
      </c>
      <c r="K48" s="27" t="e">
        <f t="shared" ref="K48:K49" si="3">IF(ISBLANK(L47), K47+J48, L47+J48)</f>
        <v>#N/A</v>
      </c>
      <c r="L48" s="26"/>
    </row>
    <row r="49" spans="1:12" ht="13.9" customHeight="1" x14ac:dyDescent="0.25">
      <c r="A49" s="151" t="s">
        <v>120</v>
      </c>
      <c r="B49" s="152"/>
      <c r="C49" s="152"/>
      <c r="D49" s="152"/>
      <c r="E49" s="152"/>
      <c r="F49" s="152"/>
      <c r="G49" s="151" t="s">
        <v>101</v>
      </c>
      <c r="H49" s="151"/>
      <c r="I49" s="10" t="s">
        <v>93</v>
      </c>
      <c r="J49" s="11">
        <v>15</v>
      </c>
      <c r="K49" s="27" t="e">
        <f t="shared" si="3"/>
        <v>#N/A</v>
      </c>
      <c r="L49" s="26"/>
    </row>
    <row r="50" spans="1:12" x14ac:dyDescent="0.25">
      <c r="A50" s="155" t="s">
        <v>84</v>
      </c>
      <c r="B50" s="156"/>
      <c r="C50" s="156"/>
      <c r="D50" s="156"/>
      <c r="E50" s="156"/>
      <c r="F50" s="156"/>
      <c r="G50" s="151" t="s">
        <v>102</v>
      </c>
      <c r="H50" s="151"/>
      <c r="I50" s="10" t="s">
        <v>89</v>
      </c>
      <c r="J50" s="11">
        <v>7</v>
      </c>
      <c r="K50" s="27" t="e">
        <f>IF(ISBLANK(L49),K49+J50,L49+J50)</f>
        <v>#N/A</v>
      </c>
      <c r="L50" s="26"/>
    </row>
    <row r="51" spans="1:12" x14ac:dyDescent="0.25">
      <c r="A51" s="155" t="s">
        <v>119</v>
      </c>
      <c r="B51" s="156"/>
      <c r="C51" s="156"/>
      <c r="D51" s="156"/>
      <c r="E51" s="156"/>
      <c r="F51" s="156"/>
      <c r="G51" s="151" t="s">
        <v>102</v>
      </c>
      <c r="H51" s="151"/>
      <c r="I51" s="10" t="s">
        <v>89</v>
      </c>
      <c r="J51" s="11">
        <v>7</v>
      </c>
      <c r="K51" s="27" t="e">
        <f t="shared" si="1"/>
        <v>#N/A</v>
      </c>
      <c r="L51" s="26"/>
    </row>
    <row r="52" spans="1:12" x14ac:dyDescent="0.25">
      <c r="A52" s="155" t="s">
        <v>86</v>
      </c>
      <c r="B52" s="156"/>
      <c r="C52" s="156"/>
      <c r="D52" s="156"/>
      <c r="E52" s="156"/>
      <c r="F52" s="156"/>
      <c r="G52" s="151" t="s">
        <v>102</v>
      </c>
      <c r="H52" s="151"/>
      <c r="I52" s="10" t="s">
        <v>89</v>
      </c>
      <c r="J52" s="10">
        <v>30</v>
      </c>
      <c r="K52" s="27" t="e">
        <f t="shared" si="1"/>
        <v>#N/A</v>
      </c>
      <c r="L52" s="26"/>
    </row>
    <row r="53" spans="1:12" x14ac:dyDescent="0.25">
      <c r="A53" s="151" t="s">
        <v>87</v>
      </c>
      <c r="B53" s="152"/>
      <c r="C53" s="152"/>
      <c r="D53" s="152"/>
      <c r="E53" s="152"/>
      <c r="F53" s="152"/>
      <c r="G53" s="151" t="s">
        <v>99</v>
      </c>
      <c r="H53" s="151"/>
      <c r="I53" s="10" t="s">
        <v>90</v>
      </c>
      <c r="J53" s="10">
        <v>30</v>
      </c>
      <c r="K53" s="27" t="e">
        <f t="shared" si="1"/>
        <v>#N/A</v>
      </c>
      <c r="L53" s="26"/>
    </row>
    <row r="54" spans="1:12" x14ac:dyDescent="0.25">
      <c r="A54" s="153" t="s">
        <v>85</v>
      </c>
      <c r="B54" s="154"/>
      <c r="C54" s="154"/>
      <c r="D54" s="154"/>
      <c r="E54" s="154"/>
      <c r="F54" s="154"/>
      <c r="G54" s="151" t="s">
        <v>102</v>
      </c>
      <c r="H54" s="151"/>
      <c r="I54" s="10" t="s">
        <v>89</v>
      </c>
      <c r="J54" s="10">
        <v>15</v>
      </c>
      <c r="K54" s="27" t="e">
        <f t="shared" si="1"/>
        <v>#N/A</v>
      </c>
      <c r="L54" s="26"/>
    </row>
    <row r="55" spans="1:12" x14ac:dyDescent="0.25">
      <c r="A55" s="151" t="s">
        <v>160</v>
      </c>
      <c r="B55" s="152"/>
      <c r="C55" s="152"/>
      <c r="D55" s="152"/>
      <c r="E55" s="152"/>
      <c r="F55" s="152"/>
      <c r="G55" s="151" t="s">
        <v>99</v>
      </c>
      <c r="H55" s="151"/>
      <c r="I55" s="10" t="s">
        <v>90</v>
      </c>
      <c r="J55" s="10">
        <v>180</v>
      </c>
      <c r="K55" s="27" t="e">
        <f t="shared" si="1"/>
        <v>#N/A</v>
      </c>
      <c r="L55" s="26"/>
    </row>
    <row r="56" spans="1:12" x14ac:dyDescent="0.25">
      <c r="A56" s="151" t="s">
        <v>150</v>
      </c>
      <c r="B56" s="152"/>
      <c r="C56" s="152"/>
      <c r="D56" s="152"/>
      <c r="E56" s="152"/>
      <c r="F56" s="152"/>
      <c r="G56" s="157" t="s">
        <v>99</v>
      </c>
      <c r="H56" s="158"/>
      <c r="I56" s="10" t="s">
        <v>89</v>
      </c>
      <c r="J56" s="10">
        <v>14</v>
      </c>
      <c r="K56" s="27" t="e">
        <f t="shared" si="1"/>
        <v>#N/A</v>
      </c>
      <c r="L56" s="26"/>
    </row>
    <row r="57" spans="1:12" x14ac:dyDescent="0.25">
      <c r="A57" s="151" t="s">
        <v>161</v>
      </c>
      <c r="B57" s="152"/>
      <c r="C57" s="152"/>
      <c r="D57" s="152"/>
      <c r="E57" s="152"/>
      <c r="F57" s="152"/>
      <c r="G57" s="157" t="s">
        <v>99</v>
      </c>
      <c r="H57" s="158"/>
      <c r="I57" s="10" t="s">
        <v>89</v>
      </c>
      <c r="J57" s="10">
        <v>14</v>
      </c>
      <c r="K57" s="27" t="e">
        <f t="shared" si="1"/>
        <v>#N/A</v>
      </c>
      <c r="L57" s="26"/>
    </row>
  </sheetData>
  <sheetProtection sheet="1" selectLockedCells="1"/>
  <mergeCells count="148">
    <mergeCell ref="A45:F45"/>
    <mergeCell ref="G45:H45"/>
    <mergeCell ref="A48:F48"/>
    <mergeCell ref="G48:H48"/>
    <mergeCell ref="A49:F49"/>
    <mergeCell ref="G49:H49"/>
    <mergeCell ref="A42:F42"/>
    <mergeCell ref="G42:H42"/>
    <mergeCell ref="A43:F43"/>
    <mergeCell ref="G43:H43"/>
    <mergeCell ref="A44:F44"/>
    <mergeCell ref="G44:H44"/>
    <mergeCell ref="A46:F46"/>
    <mergeCell ref="G46:H46"/>
    <mergeCell ref="A47:F47"/>
    <mergeCell ref="G47:H47"/>
    <mergeCell ref="A33:F33"/>
    <mergeCell ref="G33:H33"/>
    <mergeCell ref="A35:F35"/>
    <mergeCell ref="G35:H35"/>
    <mergeCell ref="A36:F36"/>
    <mergeCell ref="G36:H36"/>
    <mergeCell ref="A30:F30"/>
    <mergeCell ref="G30:H30"/>
    <mergeCell ref="A31:F31"/>
    <mergeCell ref="G31:H31"/>
    <mergeCell ref="A32:F32"/>
    <mergeCell ref="G32:H32"/>
    <mergeCell ref="A56:F56"/>
    <mergeCell ref="G56:H56"/>
    <mergeCell ref="A57:F57"/>
    <mergeCell ref="G57:H57"/>
    <mergeCell ref="A25:F25"/>
    <mergeCell ref="G25:H25"/>
    <mergeCell ref="A28:F28"/>
    <mergeCell ref="G28:H28"/>
    <mergeCell ref="A29:F29"/>
    <mergeCell ref="G29:H29"/>
    <mergeCell ref="A53:F53"/>
    <mergeCell ref="G53:H53"/>
    <mergeCell ref="A54:F54"/>
    <mergeCell ref="G54:H54"/>
    <mergeCell ref="A55:F55"/>
    <mergeCell ref="G55:H55"/>
    <mergeCell ref="A50:F50"/>
    <mergeCell ref="G50:H50"/>
    <mergeCell ref="A51:F51"/>
    <mergeCell ref="G51:H51"/>
    <mergeCell ref="A52:F52"/>
    <mergeCell ref="G52:H52"/>
    <mergeCell ref="A39:F39"/>
    <mergeCell ref="G39:H39"/>
    <mergeCell ref="A40:F40"/>
    <mergeCell ref="G40:H40"/>
    <mergeCell ref="A41:F41"/>
    <mergeCell ref="G41:H41"/>
    <mergeCell ref="A34:F34"/>
    <mergeCell ref="G34:H34"/>
    <mergeCell ref="A37:F37"/>
    <mergeCell ref="G37:H37"/>
    <mergeCell ref="A38:F38"/>
    <mergeCell ref="G38:H38"/>
    <mergeCell ref="A26:F26"/>
    <mergeCell ref="G26:H26"/>
    <mergeCell ref="A27:F27"/>
    <mergeCell ref="G27:H27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</mergeCells>
  <conditionalFormatting sqref="G22:J27 G34:J34 G37:J39 G46:J47 G50:J322">
    <cfRule type="expression" dxfId="48" priority="76">
      <formula>$I22="Utility"</formula>
    </cfRule>
    <cfRule type="expression" dxfId="47" priority="77">
      <formula>$I22="Project Team"</formula>
    </cfRule>
  </conditionalFormatting>
  <conditionalFormatting sqref="G22:J58">
    <cfRule type="expression" dxfId="46" priority="74">
      <formula>$I22="Other"</formula>
    </cfRule>
    <cfRule type="expression" dxfId="45" priority="75">
      <formula>$I22="Contractor"</formula>
    </cfRule>
  </conditionalFormatting>
  <conditionalFormatting sqref="G22:J350">
    <cfRule type="expression" dxfId="44" priority="64">
      <formula>$I22="AUS_Utilities"</formula>
    </cfRule>
    <cfRule type="expression" dxfId="43" priority="68">
      <formula>$I22="Utility"</formula>
    </cfRule>
    <cfRule type="expression" dxfId="42" priority="69">
      <formula>$I22="Project Team"</formula>
    </cfRule>
  </conditionalFormatting>
  <conditionalFormatting sqref="I18:J18">
    <cfRule type="expression" dxfId="41" priority="73">
      <formula>$F18="YES"</formula>
    </cfRule>
  </conditionalFormatting>
  <conditionalFormatting sqref="K22:K55">
    <cfRule type="expression" dxfId="40" priority="72">
      <formula>OR(WEEKDAY($K22,2)=6,WEEKDAY($K22,2)=7)</formula>
    </cfRule>
  </conditionalFormatting>
  <conditionalFormatting sqref="K46">
    <cfRule type="expression" dxfId="39" priority="92">
      <formula>WEEKDAY($K39,2)&gt;5</formula>
    </cfRule>
  </conditionalFormatting>
  <conditionalFormatting sqref="K50">
    <cfRule type="expression" dxfId="38" priority="94">
      <formula>WEEKDAY($K47,2)&gt;5</formula>
    </cfRule>
  </conditionalFormatting>
  <hyperlinks>
    <hyperlink ref="L17" location="'Project Info'!A1" display="'Project Info'!A1" xr:uid="{DB9BB85C-E8FD-44EB-9255-08E7AA698681}"/>
  </hyperlinks>
  <printOptions horizontalCentered="1"/>
  <pageMargins left="0.5" right="0.5" top="0.75" bottom="0.75" header="0.3" footer="0.3"/>
  <pageSetup scale="81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95F43501-37D9-430B-B020-23B2D4154051}">
          <x14:formula1>
            <xm:f>Lists!$A$38:$A$48</xm:f>
          </x14:formula1>
          <xm:sqref>H17:K17</xm:sqref>
        </x14:dataValidation>
        <x14:dataValidation type="list" allowBlank="1" showInputMessage="1" showErrorMessage="1" xr:uid="{C45F13E0-1E55-4551-8426-D46D52696A38}">
          <x14:formula1>
            <xm:f>Lists!$A$13:$A$14</xm:f>
          </x14:formula1>
          <xm:sqref>C18 K18 F18</xm:sqref>
        </x14:dataValidation>
        <x14:dataValidation type="list" allowBlank="1" showInputMessage="1" showErrorMessage="1" xr:uid="{DE414E9C-D8FC-4C20-AE9F-46D5653BC84C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4D4A2675-1FE7-482B-83E1-5CE066E5B4F2}">
          <x14:formula1>
            <xm:f>Lists!$A$30:$A$31</xm:f>
          </x14:formula1>
          <xm:sqref>I18:J18</xm:sqref>
        </x14:dataValidation>
        <x14:dataValidation type="list" allowBlank="1" showInputMessage="1" showErrorMessage="1" xr:uid="{A6880E82-C3AE-4A46-AD54-FB273EEB6FFE}">
          <x14:formula1>
            <xm:f>Lists!$A$58:$A$65</xm:f>
          </x14:formula1>
          <xm:sqref>G22:H57</xm:sqref>
        </x14:dataValidation>
        <x14:dataValidation type="list" allowBlank="1" showInputMessage="1" showErrorMessage="1" xr:uid="{9E92B930-F416-42B6-AAC3-315410C1C856}">
          <x14:formula1>
            <xm:f>Lists!$A$51:$A$55</xm:f>
          </x14:formula1>
          <xm:sqref>I22:I57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7DA52-BFF7-46C8-8729-5C2EA3493020}">
  <sheetPr>
    <tabColor theme="2"/>
    <pageSetUpPr fitToPage="1"/>
  </sheetPr>
  <dimension ref="A1:M54"/>
  <sheetViews>
    <sheetView zoomScale="130" zoomScaleNormal="130" zoomScalePageLayoutView="85" workbookViewId="0">
      <selection activeCell="C20" activeCellId="11" sqref="C16:I16 K16:L16 H17:K17 C17:E17 C18 F18 K18 C19:L19 I18:J18 G20:I20 K20:L20 C20:E20"/>
    </sheetView>
  </sheetViews>
  <sheetFormatPr defaultColWidth="8.85546875" defaultRowHeight="13.5" x14ac:dyDescent="0.25"/>
  <cols>
    <col min="1" max="8" width="7.85546875" style="1" customWidth="1"/>
    <col min="9" max="9" width="8.85546875" style="1" customWidth="1"/>
    <col min="10" max="10" width="7.85546875" style="1" customWidth="1"/>
    <col min="11" max="11" width="7.5703125" style="1" customWidth="1"/>
    <col min="12" max="12" width="8" style="22" customWidth="1"/>
    <col min="13" max="13" width="35" style="73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52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29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/>
      <c r="D16" s="173"/>
      <c r="E16" s="173"/>
      <c r="F16" s="173"/>
      <c r="G16" s="173"/>
      <c r="H16" s="173"/>
      <c r="I16" s="174"/>
      <c r="J16" s="51" t="s">
        <v>30</v>
      </c>
      <c r="K16" s="171"/>
      <c r="L16" s="172"/>
    </row>
    <row r="17" spans="1:13" ht="28.9" customHeight="1" x14ac:dyDescent="0.25">
      <c r="A17" s="167" t="s">
        <v>60</v>
      </c>
      <c r="B17" s="208"/>
      <c r="C17" s="213"/>
      <c r="D17" s="214"/>
      <c r="E17" s="214"/>
      <c r="F17" s="167" t="s">
        <v>59</v>
      </c>
      <c r="G17" s="168"/>
      <c r="H17" s="227"/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34</v>
      </c>
      <c r="D18" s="205" t="s">
        <v>47</v>
      </c>
      <c r="E18" s="205"/>
      <c r="F18" s="54" t="s">
        <v>33</v>
      </c>
      <c r="G18" s="205" t="s">
        <v>57</v>
      </c>
      <c r="H18" s="205"/>
      <c r="I18" s="206" t="s">
        <v>36</v>
      </c>
      <c r="J18" s="207"/>
      <c r="K18" s="54" t="s">
        <v>33</v>
      </c>
      <c r="L18" s="53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4" t="s">
        <v>188</v>
      </c>
    </row>
    <row r="22" spans="1:13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/>
    </row>
    <row r="23" spans="1:13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 t="e">
        <f>IF(ISBLANK(L22),K22+J23,L22+J23)</f>
        <v>#N/A</v>
      </c>
      <c r="L23" s="26"/>
    </row>
    <row r="24" spans="1:13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 t="e">
        <f>IF(ISBLANK(L23),K23+J24,L23+J24)</f>
        <v>#N/A</v>
      </c>
      <c r="L24" s="26"/>
    </row>
    <row r="25" spans="1:13" x14ac:dyDescent="0.25">
      <c r="A25" s="155" t="s">
        <v>162</v>
      </c>
      <c r="B25" s="156"/>
      <c r="C25" s="156"/>
      <c r="D25" s="156"/>
      <c r="E25" s="156"/>
      <c r="F25" s="156"/>
      <c r="G25" s="151" t="s">
        <v>179</v>
      </c>
      <c r="H25" s="151"/>
      <c r="I25" s="10" t="s">
        <v>94</v>
      </c>
      <c r="J25" s="15">
        <v>25</v>
      </c>
      <c r="K25" s="27" t="e">
        <f>IF(ISBLANK(L24),K24+J25,L24+J25)</f>
        <v>#N/A</v>
      </c>
      <c r="L25" s="26"/>
    </row>
    <row r="26" spans="1:13" ht="14.45" customHeight="1" x14ac:dyDescent="0.25">
      <c r="A26" s="155" t="s">
        <v>164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</row>
    <row r="27" spans="1:13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</row>
    <row r="28" spans="1:13" ht="13.9" customHeight="1" x14ac:dyDescent="0.25">
      <c r="A28" s="151" t="s">
        <v>103</v>
      </c>
      <c r="B28" s="152"/>
      <c r="C28" s="152"/>
      <c r="D28" s="152"/>
      <c r="E28" s="152"/>
      <c r="F28" s="152"/>
      <c r="G28" s="151" t="s">
        <v>98</v>
      </c>
      <c r="H28" s="151"/>
      <c r="I28" s="10" t="s">
        <v>94</v>
      </c>
      <c r="J28" s="11">
        <v>30</v>
      </c>
      <c r="K28" s="27" t="e">
        <f>IF(ISBLANK(L27),K27+J28,L27+J28)</f>
        <v>#N/A</v>
      </c>
      <c r="L28" s="26"/>
    </row>
    <row r="29" spans="1:13" ht="13.9" customHeight="1" x14ac:dyDescent="0.25">
      <c r="A29" s="151" t="s">
        <v>107</v>
      </c>
      <c r="B29" s="152"/>
      <c r="C29" s="152"/>
      <c r="D29" s="152"/>
      <c r="E29" s="152"/>
      <c r="F29" s="152"/>
      <c r="G29" s="151" t="s">
        <v>98</v>
      </c>
      <c r="H29" s="151"/>
      <c r="I29" s="10" t="s">
        <v>94</v>
      </c>
      <c r="J29" s="11">
        <v>45</v>
      </c>
      <c r="K29" s="55" t="e">
        <f t="shared" ref="K29:K31" si="0">IF(ISBLANK(L28), K28+J29, L28+J29)</f>
        <v>#N/A</v>
      </c>
      <c r="L29" s="56"/>
    </row>
    <row r="30" spans="1:13" ht="13.9" customHeight="1" x14ac:dyDescent="0.25">
      <c r="A30" s="151" t="s">
        <v>104</v>
      </c>
      <c r="B30" s="152"/>
      <c r="C30" s="152"/>
      <c r="D30" s="152"/>
      <c r="E30" s="152"/>
      <c r="F30" s="152"/>
      <c r="G30" s="151" t="s">
        <v>98</v>
      </c>
      <c r="H30" s="151"/>
      <c r="I30" s="10" t="s">
        <v>93</v>
      </c>
      <c r="J30" s="11">
        <v>45</v>
      </c>
      <c r="K30" s="27" t="e">
        <f>IF(ISBLANK(L29),K29+J30,L29+J30)</f>
        <v>#N/A</v>
      </c>
      <c r="L30" s="26"/>
    </row>
    <row r="31" spans="1:13" ht="13.9" customHeight="1" x14ac:dyDescent="0.25">
      <c r="A31" s="151" t="s">
        <v>106</v>
      </c>
      <c r="B31" s="152"/>
      <c r="C31" s="152"/>
      <c r="D31" s="152"/>
      <c r="E31" s="152"/>
      <c r="F31" s="152"/>
      <c r="G31" s="151" t="s">
        <v>98</v>
      </c>
      <c r="H31" s="151"/>
      <c r="I31" s="10" t="s">
        <v>94</v>
      </c>
      <c r="J31" s="11">
        <v>7</v>
      </c>
      <c r="K31" s="27" t="e">
        <f t="shared" si="0"/>
        <v>#N/A</v>
      </c>
      <c r="L31" s="26"/>
    </row>
    <row r="32" spans="1:13" ht="13.9" customHeight="1" x14ac:dyDescent="0.25">
      <c r="A32" s="151" t="s">
        <v>105</v>
      </c>
      <c r="B32" s="152"/>
      <c r="C32" s="152"/>
      <c r="D32" s="152"/>
      <c r="E32" s="152"/>
      <c r="F32" s="152"/>
      <c r="G32" s="151" t="s">
        <v>98</v>
      </c>
      <c r="H32" s="151"/>
      <c r="I32" s="10" t="s">
        <v>93</v>
      </c>
      <c r="J32" s="11">
        <v>45</v>
      </c>
      <c r="K32" s="27" t="e">
        <f>IF(ISBLANK(L31), K31+J32, L31+J32)</f>
        <v>#N/A</v>
      </c>
      <c r="L32" s="26"/>
    </row>
    <row r="33" spans="1:12" ht="13.9" customHeight="1" x14ac:dyDescent="0.25">
      <c r="A33" s="151" t="s">
        <v>108</v>
      </c>
      <c r="B33" s="152"/>
      <c r="C33" s="152"/>
      <c r="D33" s="152"/>
      <c r="E33" s="152"/>
      <c r="F33" s="152"/>
      <c r="G33" s="151" t="s">
        <v>98</v>
      </c>
      <c r="H33" s="151"/>
      <c r="I33" s="10" t="s">
        <v>93</v>
      </c>
      <c r="J33" s="11">
        <v>30</v>
      </c>
      <c r="K33" s="27" t="e">
        <f>IF(ISBLANK(L32), K32+J33, L32+J33)</f>
        <v>#N/A</v>
      </c>
      <c r="L33" s="26"/>
    </row>
    <row r="34" spans="1:12" x14ac:dyDescent="0.25">
      <c r="A34" s="155" t="s">
        <v>163</v>
      </c>
      <c r="B34" s="156"/>
      <c r="C34" s="156"/>
      <c r="D34" s="156"/>
      <c r="E34" s="156"/>
      <c r="F34" s="156"/>
      <c r="G34" s="151" t="s">
        <v>101</v>
      </c>
      <c r="H34" s="151"/>
      <c r="I34" s="10" t="s">
        <v>94</v>
      </c>
      <c r="J34" s="15"/>
      <c r="K34" s="12" t="e">
        <f>F11</f>
        <v>#N/A</v>
      </c>
      <c r="L34" s="26"/>
    </row>
    <row r="35" spans="1:12" ht="13.9" customHeight="1" x14ac:dyDescent="0.25">
      <c r="A35" s="151" t="s">
        <v>109</v>
      </c>
      <c r="B35" s="152"/>
      <c r="C35" s="152"/>
      <c r="D35" s="152"/>
      <c r="E35" s="152"/>
      <c r="F35" s="152"/>
      <c r="G35" s="151" t="s">
        <v>178</v>
      </c>
      <c r="H35" s="151"/>
      <c r="I35" s="10" t="s">
        <v>94</v>
      </c>
      <c r="J35" s="15">
        <v>7</v>
      </c>
      <c r="K35" s="27" t="e">
        <f>IF(ISBLANK(L34), K34+J35, L34+J35)</f>
        <v>#N/A</v>
      </c>
      <c r="L35" s="26"/>
    </row>
    <row r="36" spans="1:12" ht="13.9" customHeight="1" x14ac:dyDescent="0.25">
      <c r="A36" s="151" t="s">
        <v>110</v>
      </c>
      <c r="B36" s="152"/>
      <c r="C36" s="152"/>
      <c r="D36" s="152"/>
      <c r="E36" s="152"/>
      <c r="F36" s="152"/>
      <c r="G36" s="151" t="s">
        <v>98</v>
      </c>
      <c r="H36" s="151"/>
      <c r="I36" s="10" t="s">
        <v>93</v>
      </c>
      <c r="J36" s="15">
        <v>30</v>
      </c>
      <c r="K36" s="27" t="e">
        <f>IF(ISBLANK(L35), K35+J36, L35+J36)</f>
        <v>#N/A</v>
      </c>
      <c r="L36" s="26"/>
    </row>
    <row r="37" spans="1:12" x14ac:dyDescent="0.25">
      <c r="A37" s="155" t="s">
        <v>81</v>
      </c>
      <c r="B37" s="156"/>
      <c r="C37" s="156"/>
      <c r="D37" s="156"/>
      <c r="E37" s="156"/>
      <c r="F37" s="156"/>
      <c r="G37" s="151" t="s">
        <v>97</v>
      </c>
      <c r="H37" s="151"/>
      <c r="I37" s="10" t="s">
        <v>89</v>
      </c>
      <c r="J37" s="11">
        <v>30</v>
      </c>
      <c r="K37" s="27" t="e">
        <f>IF(ISBLANK(L36),K36+J37,L36+J37)</f>
        <v>#N/A</v>
      </c>
      <c r="L37" s="26"/>
    </row>
    <row r="38" spans="1:12" x14ac:dyDescent="0.25">
      <c r="A38" s="155" t="s">
        <v>123</v>
      </c>
      <c r="B38" s="156"/>
      <c r="C38" s="156"/>
      <c r="D38" s="156"/>
      <c r="E38" s="156"/>
      <c r="F38" s="156"/>
      <c r="G38" s="151" t="s">
        <v>179</v>
      </c>
      <c r="H38" s="151"/>
      <c r="I38" s="23" t="s">
        <v>94</v>
      </c>
      <c r="J38" s="11">
        <v>15</v>
      </c>
      <c r="K38" s="27" t="e">
        <f t="shared" ref="K38:K54" si="1">IF(ISBLANK(L37),K37+J38,L37+J38)</f>
        <v>#N/A</v>
      </c>
      <c r="L38" s="26"/>
    </row>
    <row r="39" spans="1:12" x14ac:dyDescent="0.25">
      <c r="A39" s="229" t="s">
        <v>124</v>
      </c>
      <c r="B39" s="230"/>
      <c r="C39" s="230"/>
      <c r="D39" s="230"/>
      <c r="E39" s="230"/>
      <c r="F39" s="231"/>
      <c r="G39" s="157" t="s">
        <v>101</v>
      </c>
      <c r="H39" s="158"/>
      <c r="I39" s="10" t="s">
        <v>94</v>
      </c>
      <c r="J39" s="11">
        <v>7</v>
      </c>
      <c r="K39" s="27" t="e">
        <f t="shared" si="1"/>
        <v>#N/A</v>
      </c>
      <c r="L39" s="26"/>
    </row>
    <row r="40" spans="1:12" ht="13.9" customHeight="1" x14ac:dyDescent="0.25">
      <c r="A40" s="151" t="s">
        <v>113</v>
      </c>
      <c r="B40" s="152"/>
      <c r="C40" s="152"/>
      <c r="D40" s="152"/>
      <c r="E40" s="152"/>
      <c r="F40" s="152"/>
      <c r="G40" s="151" t="s">
        <v>98</v>
      </c>
      <c r="H40" s="151"/>
      <c r="I40" s="10" t="s">
        <v>94</v>
      </c>
      <c r="J40" s="11">
        <v>30</v>
      </c>
      <c r="K40" s="27" t="e">
        <f>IF(ISBLANK(L39), K39+J40, L39+J40)</f>
        <v>#N/A</v>
      </c>
      <c r="L40" s="26"/>
    </row>
    <row r="41" spans="1:12" ht="13.9" customHeight="1" x14ac:dyDescent="0.25">
      <c r="A41" s="151" t="s">
        <v>111</v>
      </c>
      <c r="B41" s="152"/>
      <c r="C41" s="152"/>
      <c r="D41" s="152"/>
      <c r="E41" s="152"/>
      <c r="F41" s="152"/>
      <c r="G41" s="151" t="s">
        <v>98</v>
      </c>
      <c r="H41" s="151"/>
      <c r="I41" s="10" t="s">
        <v>94</v>
      </c>
      <c r="J41" s="11">
        <v>7</v>
      </c>
      <c r="K41" s="27" t="e">
        <f t="shared" ref="K41:K44" si="2">IF(ISBLANK(L40), K40+J41, L40+J41)</f>
        <v>#N/A</v>
      </c>
      <c r="L41" s="26"/>
    </row>
    <row r="42" spans="1:12" ht="13.9" customHeight="1" x14ac:dyDescent="0.25">
      <c r="A42" s="151" t="s">
        <v>114</v>
      </c>
      <c r="B42" s="152"/>
      <c r="C42" s="152"/>
      <c r="D42" s="152"/>
      <c r="E42" s="152"/>
      <c r="F42" s="152"/>
      <c r="G42" s="151" t="s">
        <v>98</v>
      </c>
      <c r="H42" s="151"/>
      <c r="I42" s="10" t="s">
        <v>93</v>
      </c>
      <c r="J42" s="11">
        <v>30</v>
      </c>
      <c r="K42" s="27" t="e">
        <f t="shared" si="2"/>
        <v>#N/A</v>
      </c>
      <c r="L42" s="26"/>
    </row>
    <row r="43" spans="1:12" ht="13.9" customHeight="1" x14ac:dyDescent="0.25">
      <c r="A43" s="151" t="s">
        <v>115</v>
      </c>
      <c r="B43" s="152"/>
      <c r="C43" s="152"/>
      <c r="D43" s="152"/>
      <c r="E43" s="152"/>
      <c r="F43" s="152"/>
      <c r="G43" s="151" t="s">
        <v>98</v>
      </c>
      <c r="H43" s="151"/>
      <c r="I43" s="10" t="s">
        <v>94</v>
      </c>
      <c r="J43" s="11">
        <v>30</v>
      </c>
      <c r="K43" s="27" t="e">
        <f t="shared" si="2"/>
        <v>#N/A</v>
      </c>
      <c r="L43" s="26"/>
    </row>
    <row r="44" spans="1:12" ht="13.9" customHeight="1" x14ac:dyDescent="0.25">
      <c r="A44" s="151" t="s">
        <v>116</v>
      </c>
      <c r="B44" s="152"/>
      <c r="C44" s="152"/>
      <c r="D44" s="152"/>
      <c r="E44" s="152"/>
      <c r="F44" s="152"/>
      <c r="G44" s="151" t="s">
        <v>98</v>
      </c>
      <c r="H44" s="151"/>
      <c r="I44" s="10" t="s">
        <v>93</v>
      </c>
      <c r="J44" s="11">
        <v>15</v>
      </c>
      <c r="K44" s="27" t="e">
        <f t="shared" si="2"/>
        <v>#N/A</v>
      </c>
      <c r="L44" s="26"/>
    </row>
    <row r="45" spans="1:12" ht="13.9" customHeight="1" x14ac:dyDescent="0.25">
      <c r="A45" s="151" t="s">
        <v>117</v>
      </c>
      <c r="B45" s="152"/>
      <c r="C45" s="152"/>
      <c r="D45" s="152"/>
      <c r="E45" s="152"/>
      <c r="F45" s="152"/>
      <c r="G45" s="151" t="s">
        <v>98</v>
      </c>
      <c r="H45" s="151"/>
      <c r="I45" s="10" t="s">
        <v>93</v>
      </c>
      <c r="J45" s="11">
        <v>15</v>
      </c>
      <c r="K45" s="27" t="e">
        <f>IF(ISBLANK(L44), K44+J45, L44+J45)</f>
        <v>#N/A</v>
      </c>
      <c r="L45" s="26"/>
    </row>
    <row r="46" spans="1:12" x14ac:dyDescent="0.25">
      <c r="A46" s="155" t="s">
        <v>82</v>
      </c>
      <c r="B46" s="156"/>
      <c r="C46" s="156"/>
      <c r="D46" s="156"/>
      <c r="E46" s="156"/>
      <c r="F46" s="156"/>
      <c r="G46" s="151" t="s">
        <v>102</v>
      </c>
      <c r="H46" s="151"/>
      <c r="I46" s="10" t="s">
        <v>89</v>
      </c>
      <c r="J46" s="11">
        <v>15</v>
      </c>
      <c r="K46" s="27" t="e">
        <f>IF(ISBLANK(L45),K45+J46,L45+J46)</f>
        <v>#N/A</v>
      </c>
      <c r="L46" s="26"/>
    </row>
    <row r="47" spans="1:12" x14ac:dyDescent="0.25">
      <c r="A47" s="155" t="s">
        <v>83</v>
      </c>
      <c r="B47" s="156"/>
      <c r="C47" s="156"/>
      <c r="D47" s="156"/>
      <c r="E47" s="156"/>
      <c r="F47" s="156"/>
      <c r="G47" s="151" t="s">
        <v>101</v>
      </c>
      <c r="H47" s="151"/>
      <c r="I47" s="10" t="s">
        <v>93</v>
      </c>
      <c r="J47" s="10">
        <v>30</v>
      </c>
      <c r="K47" s="27" t="e">
        <f t="shared" si="1"/>
        <v>#N/A</v>
      </c>
      <c r="L47" s="26"/>
    </row>
    <row r="48" spans="1:12" ht="13.9" customHeight="1" x14ac:dyDescent="0.25">
      <c r="A48" s="151" t="s">
        <v>118</v>
      </c>
      <c r="B48" s="152"/>
      <c r="C48" s="152"/>
      <c r="D48" s="152"/>
      <c r="E48" s="152"/>
      <c r="F48" s="152"/>
      <c r="G48" s="151" t="s">
        <v>102</v>
      </c>
      <c r="H48" s="151"/>
      <c r="I48" s="10" t="s">
        <v>89</v>
      </c>
      <c r="J48" s="11">
        <v>30</v>
      </c>
      <c r="K48" s="27" t="e">
        <f t="shared" ref="K48:K49" si="3">IF(ISBLANK(L47), K47+J48, L47+J48)</f>
        <v>#N/A</v>
      </c>
      <c r="L48" s="26"/>
    </row>
    <row r="49" spans="1:12" ht="13.9" customHeight="1" x14ac:dyDescent="0.25">
      <c r="A49" s="151" t="s">
        <v>120</v>
      </c>
      <c r="B49" s="152"/>
      <c r="C49" s="152"/>
      <c r="D49" s="152"/>
      <c r="E49" s="152"/>
      <c r="F49" s="152"/>
      <c r="G49" s="151" t="s">
        <v>101</v>
      </c>
      <c r="H49" s="151"/>
      <c r="I49" s="10" t="s">
        <v>93</v>
      </c>
      <c r="J49" s="11">
        <v>15</v>
      </c>
      <c r="K49" s="27" t="e">
        <f t="shared" si="3"/>
        <v>#N/A</v>
      </c>
      <c r="L49" s="26"/>
    </row>
    <row r="50" spans="1:12" x14ac:dyDescent="0.25">
      <c r="A50" s="155" t="s">
        <v>167</v>
      </c>
      <c r="B50" s="156"/>
      <c r="C50" s="156"/>
      <c r="D50" s="156"/>
      <c r="E50" s="156"/>
      <c r="F50" s="156"/>
      <c r="G50" s="151" t="s">
        <v>100</v>
      </c>
      <c r="H50" s="151"/>
      <c r="I50" s="10" t="s">
        <v>90</v>
      </c>
      <c r="J50" s="11"/>
      <c r="K50" s="49">
        <f>J2</f>
        <v>0</v>
      </c>
      <c r="L50" s="26"/>
    </row>
    <row r="51" spans="1:12" x14ac:dyDescent="0.25">
      <c r="A51" s="151" t="s">
        <v>87</v>
      </c>
      <c r="B51" s="152"/>
      <c r="C51" s="152"/>
      <c r="D51" s="152"/>
      <c r="E51" s="152"/>
      <c r="F51" s="152"/>
      <c r="G51" s="151" t="s">
        <v>99</v>
      </c>
      <c r="H51" s="151"/>
      <c r="I51" s="10" t="s">
        <v>90</v>
      </c>
      <c r="J51" s="10">
        <v>30</v>
      </c>
      <c r="K51" s="27">
        <f>IF(ISBLANK(L50),K50+J51,L50+J51)</f>
        <v>30</v>
      </c>
      <c r="L51" s="26"/>
    </row>
    <row r="52" spans="1:12" x14ac:dyDescent="0.25">
      <c r="A52" s="151" t="s">
        <v>160</v>
      </c>
      <c r="B52" s="152"/>
      <c r="C52" s="152"/>
      <c r="D52" s="152"/>
      <c r="E52" s="152"/>
      <c r="F52" s="152"/>
      <c r="G52" s="151" t="s">
        <v>99</v>
      </c>
      <c r="H52" s="151"/>
      <c r="I52" s="10" t="s">
        <v>90</v>
      </c>
      <c r="J52" s="10">
        <v>180</v>
      </c>
      <c r="K52" s="27">
        <f>IF(ISBLANK(L51),K51+J52,L51+J52)</f>
        <v>210</v>
      </c>
      <c r="L52" s="26"/>
    </row>
    <row r="53" spans="1:12" x14ac:dyDescent="0.25">
      <c r="A53" s="151" t="s">
        <v>150</v>
      </c>
      <c r="B53" s="152"/>
      <c r="C53" s="152"/>
      <c r="D53" s="152"/>
      <c r="E53" s="152"/>
      <c r="F53" s="152"/>
      <c r="G53" s="157" t="s">
        <v>99</v>
      </c>
      <c r="H53" s="158"/>
      <c r="I53" s="10" t="s">
        <v>89</v>
      </c>
      <c r="J53" s="10">
        <v>14</v>
      </c>
      <c r="K53" s="27">
        <f>IF(ISBLANK(L52),K52+J53,L52+J53)</f>
        <v>224</v>
      </c>
      <c r="L53" s="26"/>
    </row>
    <row r="54" spans="1:12" x14ac:dyDescent="0.25">
      <c r="A54" s="151" t="s">
        <v>161</v>
      </c>
      <c r="B54" s="152"/>
      <c r="C54" s="152"/>
      <c r="D54" s="152"/>
      <c r="E54" s="152"/>
      <c r="F54" s="152"/>
      <c r="G54" s="157" t="s">
        <v>99</v>
      </c>
      <c r="H54" s="158"/>
      <c r="I54" s="10" t="s">
        <v>89</v>
      </c>
      <c r="J54" s="10">
        <v>14</v>
      </c>
      <c r="K54" s="27">
        <f t="shared" si="1"/>
        <v>238</v>
      </c>
      <c r="L54" s="26"/>
    </row>
  </sheetData>
  <sheetProtection sheet="1" selectLockedCells="1"/>
  <mergeCells count="142">
    <mergeCell ref="A46:F46"/>
    <mergeCell ref="G46:H46"/>
    <mergeCell ref="A47:F47"/>
    <mergeCell ref="G47:H47"/>
    <mergeCell ref="A48:F48"/>
    <mergeCell ref="G48:H48"/>
    <mergeCell ref="A43:F43"/>
    <mergeCell ref="G43:H43"/>
    <mergeCell ref="A44:F44"/>
    <mergeCell ref="G44:H44"/>
    <mergeCell ref="A45:F45"/>
    <mergeCell ref="G45:H45"/>
    <mergeCell ref="A52:F52"/>
    <mergeCell ref="G52:H52"/>
    <mergeCell ref="A53:F53"/>
    <mergeCell ref="G53:H53"/>
    <mergeCell ref="A54:F54"/>
    <mergeCell ref="G54:H54"/>
    <mergeCell ref="A51:F51"/>
    <mergeCell ref="G51:H51"/>
    <mergeCell ref="A49:F49"/>
    <mergeCell ref="G49:H49"/>
    <mergeCell ref="A50:F50"/>
    <mergeCell ref="G50:H50"/>
    <mergeCell ref="A40:F40"/>
    <mergeCell ref="G40:H40"/>
    <mergeCell ref="A41:F41"/>
    <mergeCell ref="G41:H41"/>
    <mergeCell ref="A42:F42"/>
    <mergeCell ref="G42:H42"/>
    <mergeCell ref="A37:F37"/>
    <mergeCell ref="G37:H37"/>
    <mergeCell ref="A38:F38"/>
    <mergeCell ref="G38:H38"/>
    <mergeCell ref="G39:H39"/>
    <mergeCell ref="A39:F39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</mergeCells>
  <conditionalFormatting sqref="G22:J27 G34:J34 G37:J39 G46:J47 G50:J319">
    <cfRule type="expression" dxfId="37" priority="8">
      <formula>$I22="Utility"</formula>
    </cfRule>
    <cfRule type="expression" dxfId="36" priority="9">
      <formula>$I22="Project Team"</formula>
    </cfRule>
  </conditionalFormatting>
  <conditionalFormatting sqref="G22:J55">
    <cfRule type="expression" dxfId="35" priority="6">
      <formula>$I22="Other"</formula>
    </cfRule>
    <cfRule type="expression" dxfId="34" priority="7">
      <formula>$I22="Contractor"</formula>
    </cfRule>
  </conditionalFormatting>
  <conditionalFormatting sqref="G22:J347">
    <cfRule type="expression" dxfId="33" priority="1">
      <formula>$I22="AUS_Utilities"</formula>
    </cfRule>
    <cfRule type="expression" dxfId="32" priority="2">
      <formula>$I22="Utility"</formula>
    </cfRule>
    <cfRule type="expression" dxfId="31" priority="3">
      <formula>$I22="Project Team"</formula>
    </cfRule>
  </conditionalFormatting>
  <conditionalFormatting sqref="I18:J18">
    <cfRule type="expression" dxfId="30" priority="5">
      <formula>$F18="YES"</formula>
    </cfRule>
  </conditionalFormatting>
  <conditionalFormatting sqref="K22:K49">
    <cfRule type="expression" dxfId="29" priority="4">
      <formula>OR(WEEKDAY($K22,2)=6,WEEKDAY($K22,2)=7)</formula>
    </cfRule>
  </conditionalFormatting>
  <conditionalFormatting sqref="K46">
    <cfRule type="expression" dxfId="28" priority="10">
      <formula>WEEKDAY($K39,2)&gt;5</formula>
    </cfRule>
  </conditionalFormatting>
  <conditionalFormatting sqref="K50:K52">
    <cfRule type="expression" dxfId="27" priority="101">
      <formula>WEEKDAY(#REF!,2)&gt;5</formula>
    </cfRule>
  </conditionalFormatting>
  <hyperlinks>
    <hyperlink ref="L17" location="'Project Info'!A1" display="'Project Info'!A1" xr:uid="{6C3B38C2-238B-4271-9FB9-A94469A4CEE7}"/>
  </hyperlinks>
  <printOptions horizontalCentered="1"/>
  <pageMargins left="0.5" right="0.5" top="0.75" bottom="0.75" header="0.3" footer="0.3"/>
  <pageSetup scale="85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49A2F9DB-030A-4B76-9402-AEA06B6F01D1}">
          <x14:formula1>
            <xm:f>Lists!$A$30:$A$31</xm:f>
          </x14:formula1>
          <xm:sqref>I18:J18</xm:sqref>
        </x14:dataValidation>
        <x14:dataValidation type="list" allowBlank="1" showInputMessage="1" showErrorMessage="1" xr:uid="{86D86F02-C5A5-4125-9A2B-913FF12ED5E4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CB4D386F-B5A8-4CCB-8F98-52E07F3FEE67}">
          <x14:formula1>
            <xm:f>Lists!$A$13:$A$14</xm:f>
          </x14:formula1>
          <xm:sqref>C18 K18 F18</xm:sqref>
        </x14:dataValidation>
        <x14:dataValidation type="list" allowBlank="1" showInputMessage="1" showErrorMessage="1" xr:uid="{FAC1ECA3-F810-4058-B3DB-CD2C41CBF669}">
          <x14:formula1>
            <xm:f>Lists!$A$38:$A$48</xm:f>
          </x14:formula1>
          <xm:sqref>H17:K17</xm:sqref>
        </x14:dataValidation>
        <x14:dataValidation type="list" allowBlank="1" showInputMessage="1" showErrorMessage="1" xr:uid="{AFA6133E-1CC1-4895-ABA8-2F31DE9E26C3}">
          <x14:formula1>
            <xm:f>Lists!$A$51:$A$55</xm:f>
          </x14:formula1>
          <xm:sqref>I22:I54</xm:sqref>
        </x14:dataValidation>
        <x14:dataValidation type="list" allowBlank="1" showInputMessage="1" showErrorMessage="1" xr:uid="{88ABC367-FCAB-4747-AB3D-79F3F021F24F}">
          <x14:formula1>
            <xm:f>Lists!$A$58:$A$65</xm:f>
          </x14:formula1>
          <xm:sqref>G22:H54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F0BF8-72E8-4044-B614-EC573668811F}">
  <sheetPr>
    <tabColor theme="2"/>
    <pageSetUpPr fitToPage="1"/>
  </sheetPr>
  <dimension ref="A1:M45"/>
  <sheetViews>
    <sheetView view="pageLayout" topLeftCell="A6" zoomScale="130" zoomScaleNormal="130" zoomScalePageLayoutView="130" workbookViewId="0">
      <selection activeCell="C20" activeCellId="10" sqref="C16:I16 C17:E17 K16:L16 K18 I18:J18 F18 C18 C19:L19 K20:L20 G20:I20 C20:E20"/>
    </sheetView>
  </sheetViews>
  <sheetFormatPr defaultColWidth="8.85546875" defaultRowHeight="13.5" x14ac:dyDescent="0.25"/>
  <cols>
    <col min="1" max="8" width="7.85546875" style="1" customWidth="1"/>
    <col min="9" max="9" width="8.85546875" style="1" customWidth="1"/>
    <col min="10" max="10" width="7.85546875" style="1" customWidth="1"/>
    <col min="11" max="11" width="7.5703125" style="1" customWidth="1"/>
    <col min="12" max="12" width="8" style="22" customWidth="1"/>
    <col min="13" max="13" width="35.5703125" style="73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52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29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/>
      <c r="D16" s="173"/>
      <c r="E16" s="173"/>
      <c r="F16" s="173"/>
      <c r="G16" s="173"/>
      <c r="H16" s="173"/>
      <c r="I16" s="174"/>
      <c r="J16" s="51" t="s">
        <v>30</v>
      </c>
      <c r="K16" s="171"/>
      <c r="L16" s="172"/>
    </row>
    <row r="17" spans="1:13" ht="31.9" customHeight="1" x14ac:dyDescent="0.25">
      <c r="A17" s="167" t="s">
        <v>60</v>
      </c>
      <c r="B17" s="208"/>
      <c r="C17" s="213"/>
      <c r="D17" s="214"/>
      <c r="E17" s="214"/>
      <c r="F17" s="167" t="s">
        <v>59</v>
      </c>
      <c r="G17" s="168"/>
      <c r="H17" s="227"/>
      <c r="I17" s="232"/>
      <c r="J17" s="232"/>
      <c r="K17" s="232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33</v>
      </c>
      <c r="L18" s="53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4" t="s">
        <v>188</v>
      </c>
    </row>
    <row r="22" spans="1:13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/>
    </row>
    <row r="23" spans="1:13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 t="e">
        <f>IF(ISBLANK(L22),K22+J23,L22+J23)</f>
        <v>#N/A</v>
      </c>
      <c r="L23" s="26"/>
    </row>
    <row r="24" spans="1:13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 t="e">
        <f>IF(ISBLANK(L23),K23+J24,L23+J24)</f>
        <v>#N/A</v>
      </c>
      <c r="L24" s="26"/>
    </row>
    <row r="25" spans="1:13" x14ac:dyDescent="0.25">
      <c r="A25" s="155" t="s">
        <v>129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 t="e">
        <f>IF(ISBLANK(L24),K24+J25,L24+J25)</f>
        <v>#N/A</v>
      </c>
      <c r="L25" s="26"/>
    </row>
    <row r="26" spans="1:13" ht="14.45" customHeight="1" x14ac:dyDescent="0.25">
      <c r="A26" s="155" t="s">
        <v>164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</row>
    <row r="27" spans="1:13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</row>
    <row r="28" spans="1:13" x14ac:dyDescent="0.25">
      <c r="A28" s="155" t="s">
        <v>163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F11</f>
        <v>#N/A</v>
      </c>
      <c r="L28" s="26"/>
    </row>
    <row r="29" spans="1:13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>IF(ISBLANK(L28),K28+J29,L28+J29)</f>
        <v>#N/A</v>
      </c>
      <c r="L29" s="26"/>
    </row>
    <row r="30" spans="1:13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15</v>
      </c>
      <c r="K30" s="27" t="e">
        <f t="shared" ref="K30:K45" si="0">IF(ISBLANK(L29),K29+J30,L29+J30)</f>
        <v>#N/A</v>
      </c>
      <c r="L30" s="26"/>
    </row>
    <row r="31" spans="1:13" x14ac:dyDescent="0.25">
      <c r="A31" s="229" t="s">
        <v>124</v>
      </c>
      <c r="B31" s="230"/>
      <c r="C31" s="230"/>
      <c r="D31" s="230"/>
      <c r="E31" s="230"/>
      <c r="F31" s="231"/>
      <c r="G31" s="157" t="s">
        <v>101</v>
      </c>
      <c r="H31" s="158"/>
      <c r="I31" s="10" t="s">
        <v>94</v>
      </c>
      <c r="J31" s="11">
        <v>7</v>
      </c>
      <c r="K31" s="27" t="e">
        <f t="shared" si="0"/>
        <v>#N/A</v>
      </c>
      <c r="L31" s="26"/>
    </row>
    <row r="32" spans="1:13" x14ac:dyDescent="0.25">
      <c r="A32" s="229" t="s">
        <v>144</v>
      </c>
      <c r="B32" s="230"/>
      <c r="C32" s="230"/>
      <c r="D32" s="230"/>
      <c r="E32" s="230"/>
      <c r="F32" s="231"/>
      <c r="G32" s="157" t="s">
        <v>178</v>
      </c>
      <c r="H32" s="158"/>
      <c r="I32" s="10" t="s">
        <v>94</v>
      </c>
      <c r="J32" s="11">
        <v>7</v>
      </c>
      <c r="K32" s="27" t="e">
        <f t="shared" si="0"/>
        <v>#N/A</v>
      </c>
      <c r="L32" s="26"/>
    </row>
    <row r="33" spans="1:12" ht="13.9" customHeight="1" x14ac:dyDescent="0.25">
      <c r="A33" s="151" t="s">
        <v>145</v>
      </c>
      <c r="B33" s="152"/>
      <c r="C33" s="152"/>
      <c r="D33" s="152"/>
      <c r="E33" s="152"/>
      <c r="F33" s="152"/>
      <c r="G33" s="151" t="s">
        <v>98</v>
      </c>
      <c r="H33" s="151"/>
      <c r="I33" s="10" t="s">
        <v>93</v>
      </c>
      <c r="J33" s="11">
        <v>30</v>
      </c>
      <c r="K33" s="27" t="e">
        <f>IF(ISBLANK(L32), K32+J33, L32+J33)</f>
        <v>#N/A</v>
      </c>
      <c r="L33" s="26"/>
    </row>
    <row r="34" spans="1:12" ht="13.9" customHeight="1" x14ac:dyDescent="0.25">
      <c r="A34" s="151" t="s">
        <v>146</v>
      </c>
      <c r="B34" s="152"/>
      <c r="C34" s="152"/>
      <c r="D34" s="152"/>
      <c r="E34" s="152"/>
      <c r="F34" s="152"/>
      <c r="G34" s="151" t="s">
        <v>98</v>
      </c>
      <c r="H34" s="151"/>
      <c r="I34" s="10" t="s">
        <v>89</v>
      </c>
      <c r="J34" s="11">
        <v>60</v>
      </c>
      <c r="K34" s="27" t="e">
        <f t="shared" ref="K34:K38" si="1">IF(ISBLANK(L33), K33+J34, L33+J34)</f>
        <v>#N/A</v>
      </c>
      <c r="L34" s="26"/>
    </row>
    <row r="35" spans="1:12" ht="13.9" customHeight="1" x14ac:dyDescent="0.25">
      <c r="A35" s="151" t="s">
        <v>147</v>
      </c>
      <c r="B35" s="152"/>
      <c r="C35" s="152"/>
      <c r="D35" s="152"/>
      <c r="E35" s="152"/>
      <c r="F35" s="152"/>
      <c r="G35" s="151" t="s">
        <v>98</v>
      </c>
      <c r="H35" s="151"/>
      <c r="I35" s="10" t="s">
        <v>93</v>
      </c>
      <c r="J35" s="11">
        <v>45</v>
      </c>
      <c r="K35" s="27" t="e">
        <f t="shared" si="1"/>
        <v>#N/A</v>
      </c>
      <c r="L35" s="26"/>
    </row>
    <row r="36" spans="1:12" ht="13.9" customHeight="1" x14ac:dyDescent="0.25">
      <c r="A36" s="151" t="s">
        <v>148</v>
      </c>
      <c r="B36" s="152"/>
      <c r="C36" s="152"/>
      <c r="D36" s="152"/>
      <c r="E36" s="152"/>
      <c r="F36" s="152"/>
      <c r="G36" s="151" t="s">
        <v>98</v>
      </c>
      <c r="H36" s="151"/>
      <c r="I36" s="10" t="s">
        <v>93</v>
      </c>
      <c r="J36" s="11">
        <v>20</v>
      </c>
      <c r="K36" s="27" t="e">
        <f t="shared" si="1"/>
        <v>#N/A</v>
      </c>
      <c r="L36" s="26"/>
    </row>
    <row r="37" spans="1:12" ht="13.9" customHeight="1" x14ac:dyDescent="0.25">
      <c r="A37" s="151" t="s">
        <v>165</v>
      </c>
      <c r="B37" s="152"/>
      <c r="C37" s="152"/>
      <c r="D37" s="152"/>
      <c r="E37" s="152"/>
      <c r="F37" s="152"/>
      <c r="G37" s="151" t="s">
        <v>98</v>
      </c>
      <c r="H37" s="151"/>
      <c r="I37" s="10" t="s">
        <v>93</v>
      </c>
      <c r="J37" s="11">
        <v>15</v>
      </c>
      <c r="K37" s="27" t="e">
        <f t="shared" si="1"/>
        <v>#N/A</v>
      </c>
      <c r="L37" s="26"/>
    </row>
    <row r="38" spans="1:12" ht="13.9" customHeight="1" x14ac:dyDescent="0.25">
      <c r="A38" s="151" t="s">
        <v>166</v>
      </c>
      <c r="B38" s="152"/>
      <c r="C38" s="152"/>
      <c r="D38" s="152"/>
      <c r="E38" s="152"/>
      <c r="F38" s="152"/>
      <c r="G38" s="151" t="s">
        <v>102</v>
      </c>
      <c r="H38" s="151"/>
      <c r="I38" s="10" t="s">
        <v>89</v>
      </c>
      <c r="J38" s="11">
        <v>45</v>
      </c>
      <c r="K38" s="27" t="e">
        <f t="shared" si="1"/>
        <v>#N/A</v>
      </c>
      <c r="L38" s="26"/>
    </row>
    <row r="39" spans="1:12" x14ac:dyDescent="0.25">
      <c r="A39" s="155" t="s">
        <v>82</v>
      </c>
      <c r="B39" s="156"/>
      <c r="C39" s="156"/>
      <c r="D39" s="156"/>
      <c r="E39" s="156"/>
      <c r="F39" s="156"/>
      <c r="G39" s="151" t="s">
        <v>102</v>
      </c>
      <c r="H39" s="151"/>
      <c r="I39" s="10" t="s">
        <v>89</v>
      </c>
      <c r="J39" s="11">
        <v>15</v>
      </c>
      <c r="K39" s="27" t="e">
        <f>IF(ISBLANK(L38),K38+J39,L38+J39)</f>
        <v>#N/A</v>
      </c>
      <c r="L39" s="26"/>
    </row>
    <row r="40" spans="1:12" x14ac:dyDescent="0.25">
      <c r="A40" s="155" t="s">
        <v>83</v>
      </c>
      <c r="B40" s="156"/>
      <c r="C40" s="156"/>
      <c r="D40" s="156"/>
      <c r="E40" s="156"/>
      <c r="F40" s="156"/>
      <c r="G40" s="151" t="s">
        <v>101</v>
      </c>
      <c r="H40" s="151"/>
      <c r="I40" s="10" t="s">
        <v>93</v>
      </c>
      <c r="J40" s="10">
        <v>30</v>
      </c>
      <c r="K40" s="27" t="e">
        <f t="shared" si="0"/>
        <v>#N/A</v>
      </c>
      <c r="L40" s="26"/>
    </row>
    <row r="41" spans="1:12" x14ac:dyDescent="0.25">
      <c r="A41" s="155" t="s">
        <v>167</v>
      </c>
      <c r="B41" s="156"/>
      <c r="C41" s="156"/>
      <c r="D41" s="156"/>
      <c r="E41" s="156"/>
      <c r="F41" s="156"/>
      <c r="G41" s="151" t="s">
        <v>100</v>
      </c>
      <c r="H41" s="151"/>
      <c r="I41" s="10" t="s">
        <v>90</v>
      </c>
      <c r="J41" s="11"/>
      <c r="K41" s="49">
        <f>J2</f>
        <v>0</v>
      </c>
      <c r="L41" s="26"/>
    </row>
    <row r="42" spans="1:12" x14ac:dyDescent="0.25">
      <c r="A42" s="151" t="s">
        <v>87</v>
      </c>
      <c r="B42" s="152"/>
      <c r="C42" s="152"/>
      <c r="D42" s="152"/>
      <c r="E42" s="152"/>
      <c r="F42" s="152"/>
      <c r="G42" s="151" t="s">
        <v>99</v>
      </c>
      <c r="H42" s="151"/>
      <c r="I42" s="10" t="s">
        <v>90</v>
      </c>
      <c r="J42" s="10">
        <v>90</v>
      </c>
      <c r="K42" s="27">
        <f>IF(ISBLANK(L41),K41+J42,L41+J42)</f>
        <v>90</v>
      </c>
      <c r="L42" s="26"/>
    </row>
    <row r="43" spans="1:12" x14ac:dyDescent="0.25">
      <c r="A43" s="151" t="s">
        <v>160</v>
      </c>
      <c r="B43" s="152"/>
      <c r="C43" s="152"/>
      <c r="D43" s="152"/>
      <c r="E43" s="152"/>
      <c r="F43" s="152"/>
      <c r="G43" s="151" t="s">
        <v>99</v>
      </c>
      <c r="H43" s="151"/>
      <c r="I43" s="10" t="s">
        <v>90</v>
      </c>
      <c r="J43" s="10">
        <v>180</v>
      </c>
      <c r="K43" s="27">
        <f>IF(ISBLANK(L42),K42+J43,L42+J43)</f>
        <v>270</v>
      </c>
      <c r="L43" s="26"/>
    </row>
    <row r="44" spans="1:12" x14ac:dyDescent="0.25">
      <c r="A44" s="151" t="s">
        <v>150</v>
      </c>
      <c r="B44" s="152"/>
      <c r="C44" s="152"/>
      <c r="D44" s="152"/>
      <c r="E44" s="152"/>
      <c r="F44" s="152"/>
      <c r="G44" s="157" t="s">
        <v>99</v>
      </c>
      <c r="H44" s="158"/>
      <c r="I44" s="10" t="s">
        <v>89</v>
      </c>
      <c r="J44" s="10">
        <v>14</v>
      </c>
      <c r="K44" s="27">
        <f t="shared" si="0"/>
        <v>284</v>
      </c>
      <c r="L44" s="26"/>
    </row>
    <row r="45" spans="1:12" x14ac:dyDescent="0.25">
      <c r="A45" s="151" t="s">
        <v>161</v>
      </c>
      <c r="B45" s="152"/>
      <c r="C45" s="152"/>
      <c r="D45" s="152"/>
      <c r="E45" s="152"/>
      <c r="F45" s="152"/>
      <c r="G45" s="157" t="s">
        <v>99</v>
      </c>
      <c r="H45" s="158"/>
      <c r="I45" s="10" t="s">
        <v>89</v>
      </c>
      <c r="J45" s="10">
        <v>14</v>
      </c>
      <c r="K45" s="27">
        <f t="shared" si="0"/>
        <v>298</v>
      </c>
      <c r="L45" s="26"/>
    </row>
  </sheetData>
  <sheetProtection sheet="1" selectLockedCells="1"/>
  <mergeCells count="124">
    <mergeCell ref="A39:F39"/>
    <mergeCell ref="G39:H39"/>
    <mergeCell ref="A40:F40"/>
    <mergeCell ref="G40:H40"/>
    <mergeCell ref="A36:F36"/>
    <mergeCell ref="G36:H36"/>
    <mergeCell ref="A37:F37"/>
    <mergeCell ref="G37:H37"/>
    <mergeCell ref="A38:F38"/>
    <mergeCell ref="G38:H38"/>
    <mergeCell ref="A43:F43"/>
    <mergeCell ref="G43:H43"/>
    <mergeCell ref="A44:F44"/>
    <mergeCell ref="G44:H44"/>
    <mergeCell ref="A45:F45"/>
    <mergeCell ref="G45:H45"/>
    <mergeCell ref="A42:F42"/>
    <mergeCell ref="G42:H42"/>
    <mergeCell ref="A41:F41"/>
    <mergeCell ref="G41:H41"/>
    <mergeCell ref="A34:F34"/>
    <mergeCell ref="G34:H34"/>
    <mergeCell ref="A35:F35"/>
    <mergeCell ref="G35:H35"/>
    <mergeCell ref="A29:F29"/>
    <mergeCell ref="G29:H29"/>
    <mergeCell ref="A30:F30"/>
    <mergeCell ref="G30:H30"/>
    <mergeCell ref="A28:F28"/>
    <mergeCell ref="G28:H28"/>
    <mergeCell ref="A32:F32"/>
    <mergeCell ref="G32:H32"/>
    <mergeCell ref="A31:F31"/>
    <mergeCell ref="G31:H31"/>
    <mergeCell ref="A33:F33"/>
    <mergeCell ref="G33:H33"/>
    <mergeCell ref="A25:F25"/>
    <mergeCell ref="G25:H25"/>
    <mergeCell ref="A26:F26"/>
    <mergeCell ref="G26:H26"/>
    <mergeCell ref="A27:F27"/>
    <mergeCell ref="G27:H27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</mergeCells>
  <conditionalFormatting sqref="G22:J30 G32:J32 G39:J310">
    <cfRule type="expression" dxfId="26" priority="17">
      <formula>$I22="Utility"</formula>
    </cfRule>
    <cfRule type="expression" dxfId="25" priority="18">
      <formula>$I22="Project Team"</formula>
    </cfRule>
  </conditionalFormatting>
  <conditionalFormatting sqref="G22:J30 G32:J46">
    <cfRule type="expression" dxfId="24" priority="15">
      <formula>$I22="Other"</formula>
    </cfRule>
    <cfRule type="expression" dxfId="23" priority="16">
      <formula>$I22="Contractor"</formula>
    </cfRule>
  </conditionalFormatting>
  <conditionalFormatting sqref="G22:J338">
    <cfRule type="expression" dxfId="22" priority="1">
      <formula>$I22="AUS_Utilities"</formula>
    </cfRule>
    <cfRule type="expression" dxfId="21" priority="7">
      <formula>$I22="Utility"</formula>
    </cfRule>
    <cfRule type="expression" dxfId="20" priority="8">
      <formula>$I22="Project Team"</formula>
    </cfRule>
  </conditionalFormatting>
  <conditionalFormatting sqref="G31:J31">
    <cfRule type="expression" dxfId="19" priority="2">
      <formula>$I31="Utility"</formula>
    </cfRule>
    <cfRule type="expression" dxfId="18" priority="3">
      <formula>$I31="Project Team"</formula>
    </cfRule>
    <cfRule type="expression" dxfId="17" priority="5">
      <formula>$I31="Other"</formula>
    </cfRule>
    <cfRule type="expression" dxfId="16" priority="6">
      <formula>$I31="Contractor"</formula>
    </cfRule>
  </conditionalFormatting>
  <conditionalFormatting sqref="I18:J18">
    <cfRule type="expression" dxfId="15" priority="14">
      <formula>$F18="YES"</formula>
    </cfRule>
  </conditionalFormatting>
  <conditionalFormatting sqref="K22:K27">
    <cfRule type="expression" dxfId="14" priority="13">
      <formula>WEEKDAY($K21,2)&gt;5</formula>
    </cfRule>
  </conditionalFormatting>
  <conditionalFormatting sqref="K22:K45">
    <cfRule type="expression" dxfId="13" priority="4">
      <formula>OR(WEEKDAY($K14,2)=6,WEEKDAY($K14,2)=7)</formula>
    </cfRule>
  </conditionalFormatting>
  <conditionalFormatting sqref="K28:K29 K41:K43">
    <cfRule type="expression" dxfId="12" priority="105">
      <formula>WEEKDAY(#REF!,2)&gt;5</formula>
    </cfRule>
  </conditionalFormatting>
  <conditionalFormatting sqref="K39">
    <cfRule type="expression" dxfId="11" priority="19">
      <formula>WEEKDAY($K32,2)&gt;5</formula>
    </cfRule>
  </conditionalFormatting>
  <hyperlinks>
    <hyperlink ref="L17" location="'Project Info'!A1" display="'Project Info'!A1" xr:uid="{979FDC7F-449D-4AF9-8C6A-1FD171699BA4}"/>
  </hyperlinks>
  <printOptions horizontalCentered="1"/>
  <pageMargins left="0.5" right="0.5" top="0.75" bottom="0.75" header="0.3" footer="0.3"/>
  <pageSetup scale="73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9DD2EFF1-2ADA-4A03-8757-5254EA4071E0}">
          <x14:formula1>
            <xm:f>Lists!$A$30:$A$31</xm:f>
          </x14:formula1>
          <xm:sqref>I18:J18</xm:sqref>
        </x14:dataValidation>
        <x14:dataValidation type="list" allowBlank="1" showInputMessage="1" showErrorMessage="1" xr:uid="{9A2517D1-B5F0-427C-BE17-BAFD00CAE781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01C40019-A4DF-43FC-9FB2-6B8757F3CB1A}">
          <x14:formula1>
            <xm:f>Lists!$A$13:$A$14</xm:f>
          </x14:formula1>
          <xm:sqref>C18 K18 F18</xm:sqref>
        </x14:dataValidation>
        <x14:dataValidation type="list" allowBlank="1" showInputMessage="1" showErrorMessage="1" xr:uid="{A8B5B117-532A-441C-A4A4-9873A62B7581}">
          <x14:formula1>
            <xm:f>Lists!$A$38:$A$48</xm:f>
          </x14:formula1>
          <xm:sqref>H17:K17</xm:sqref>
        </x14:dataValidation>
        <x14:dataValidation type="list" allowBlank="1" showInputMessage="1" showErrorMessage="1" xr:uid="{8C954DB5-3EE4-47D1-AA87-E025B7C79D7A}">
          <x14:formula1>
            <xm:f>Lists!$A$51:$A$55</xm:f>
          </x14:formula1>
          <xm:sqref>I22:I45</xm:sqref>
        </x14:dataValidation>
        <x14:dataValidation type="list" allowBlank="1" showInputMessage="1" showErrorMessage="1" xr:uid="{C510D3E9-C9FB-4289-AD99-5CEB91FF821D}">
          <x14:formula1>
            <xm:f>Lists!$A$58:$A$65</xm:f>
          </x14:formula1>
          <xm:sqref>G22:H45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87718-7803-46A2-ADBD-85CD45F705BA}">
  <sheetPr>
    <tabColor theme="2"/>
    <pageSetUpPr fitToPage="1"/>
  </sheetPr>
  <dimension ref="A1:M60"/>
  <sheetViews>
    <sheetView view="pageLayout" topLeftCell="A3" zoomScale="130" zoomScaleNormal="130" zoomScalePageLayoutView="130" workbookViewId="0">
      <selection activeCell="C20" activeCellId="11" sqref="C16:I16 K16:L16 H17:K17 C17:E17 C18 F18 I18:J18 K18 C19:L19 K20:L20 G20:I20 C20:E20"/>
    </sheetView>
  </sheetViews>
  <sheetFormatPr defaultColWidth="8.85546875" defaultRowHeight="13.5" x14ac:dyDescent="0.25"/>
  <cols>
    <col min="1" max="8" width="7.85546875" style="1" customWidth="1"/>
    <col min="9" max="9" width="8.85546875" style="1" customWidth="1"/>
    <col min="10" max="10" width="7.85546875" style="1" customWidth="1"/>
    <col min="11" max="11" width="7.5703125" style="1" customWidth="1"/>
    <col min="12" max="12" width="8" style="22" customWidth="1"/>
    <col min="13" max="13" width="36.5703125" style="73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52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29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/>
      <c r="D16" s="173"/>
      <c r="E16" s="173"/>
      <c r="F16" s="173"/>
      <c r="G16" s="173"/>
      <c r="H16" s="173"/>
      <c r="I16" s="174"/>
      <c r="J16" s="51" t="s">
        <v>30</v>
      </c>
      <c r="K16" s="171"/>
      <c r="L16" s="172"/>
    </row>
    <row r="17" spans="1:13" ht="29.45" customHeight="1" x14ac:dyDescent="0.25">
      <c r="A17" s="167" t="s">
        <v>60</v>
      </c>
      <c r="B17" s="208"/>
      <c r="C17" s="213"/>
      <c r="D17" s="214"/>
      <c r="E17" s="214"/>
      <c r="F17" s="167" t="s">
        <v>59</v>
      </c>
      <c r="G17" s="168"/>
      <c r="H17" s="227"/>
      <c r="I17" s="232"/>
      <c r="J17" s="232"/>
      <c r="K17" s="232"/>
      <c r="L17" s="69" t="s">
        <v>181</v>
      </c>
    </row>
    <row r="18" spans="1:13" ht="15.75" x14ac:dyDescent="0.3">
      <c r="A18" s="203" t="s">
        <v>158</v>
      </c>
      <c r="B18" s="204"/>
      <c r="C18" s="54" t="s">
        <v>34</v>
      </c>
      <c r="D18" s="205" t="s">
        <v>47</v>
      </c>
      <c r="E18" s="205"/>
      <c r="F18" s="54" t="s">
        <v>33</v>
      </c>
      <c r="G18" s="205" t="s">
        <v>57</v>
      </c>
      <c r="H18" s="205"/>
      <c r="I18" s="206" t="s">
        <v>36</v>
      </c>
      <c r="J18" s="207"/>
      <c r="K18" s="54" t="s">
        <v>33</v>
      </c>
      <c r="L18" s="53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33"/>
      <c r="E20" s="233"/>
      <c r="F20" s="29" t="s">
        <v>127</v>
      </c>
      <c r="G20" s="217"/>
      <c r="H20" s="233"/>
      <c r="I20" s="233"/>
      <c r="J20" s="29" t="s">
        <v>128</v>
      </c>
      <c r="K20" s="220"/>
      <c r="L20" s="234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4" t="s">
        <v>188</v>
      </c>
    </row>
    <row r="22" spans="1:13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/>
    </row>
    <row r="23" spans="1:13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 t="e">
        <f>IF(ISBLANK(L22),K22+J23,L22+J23)</f>
        <v>#N/A</v>
      </c>
      <c r="L23" s="26"/>
    </row>
    <row r="24" spans="1:13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 t="e">
        <f>IF(ISBLANK(L23),K23+J24,L23+J24)</f>
        <v>#N/A</v>
      </c>
      <c r="L24" s="26"/>
    </row>
    <row r="25" spans="1:13" x14ac:dyDescent="0.25">
      <c r="A25" s="155" t="s">
        <v>162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 t="e">
        <f>IF(ISBLANK(L24),K24+J25,L24+J25)</f>
        <v>#N/A</v>
      </c>
      <c r="L25" s="26"/>
    </row>
    <row r="26" spans="1:13" ht="14.45" customHeight="1" x14ac:dyDescent="0.25">
      <c r="A26" s="155" t="s">
        <v>164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</row>
    <row r="27" spans="1:13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</row>
    <row r="28" spans="1:13" ht="13.9" customHeight="1" x14ac:dyDescent="0.25">
      <c r="A28" s="151" t="s">
        <v>103</v>
      </c>
      <c r="B28" s="152"/>
      <c r="C28" s="152"/>
      <c r="D28" s="152"/>
      <c r="E28" s="152"/>
      <c r="F28" s="152"/>
      <c r="G28" s="151" t="s">
        <v>98</v>
      </c>
      <c r="H28" s="151"/>
      <c r="I28" s="10" t="s">
        <v>94</v>
      </c>
      <c r="J28" s="11">
        <v>30</v>
      </c>
      <c r="K28" s="27" t="e">
        <f>IF(ISBLANK(L27), K27+J28, L27+J28)</f>
        <v>#N/A</v>
      </c>
      <c r="L28" s="26"/>
    </row>
    <row r="29" spans="1:13" ht="13.9" customHeight="1" x14ac:dyDescent="0.25">
      <c r="A29" s="151" t="s">
        <v>107</v>
      </c>
      <c r="B29" s="152"/>
      <c r="C29" s="152"/>
      <c r="D29" s="152"/>
      <c r="E29" s="152"/>
      <c r="F29" s="152"/>
      <c r="G29" s="151" t="s">
        <v>98</v>
      </c>
      <c r="H29" s="151"/>
      <c r="I29" s="10" t="s">
        <v>94</v>
      </c>
      <c r="J29" s="11">
        <v>45</v>
      </c>
      <c r="K29" s="55" t="e">
        <f t="shared" ref="K29:K31" si="0">IF(ISBLANK(L28), K28+J29, L28+J29)</f>
        <v>#N/A</v>
      </c>
      <c r="L29" s="56"/>
    </row>
    <row r="30" spans="1:13" ht="13.9" customHeight="1" x14ac:dyDescent="0.25">
      <c r="A30" s="151" t="s">
        <v>104</v>
      </c>
      <c r="B30" s="152"/>
      <c r="C30" s="152"/>
      <c r="D30" s="152"/>
      <c r="E30" s="152"/>
      <c r="F30" s="152"/>
      <c r="G30" s="151" t="s">
        <v>98</v>
      </c>
      <c r="H30" s="151"/>
      <c r="I30" s="10" t="s">
        <v>93</v>
      </c>
      <c r="J30" s="11">
        <v>45</v>
      </c>
      <c r="K30" s="27" t="e">
        <f>IF(ISBLANK(L29), K29+J30, L29+J30)</f>
        <v>#N/A</v>
      </c>
      <c r="L30" s="26"/>
    </row>
    <row r="31" spans="1:13" ht="13.9" customHeight="1" x14ac:dyDescent="0.25">
      <c r="A31" s="151" t="s">
        <v>106</v>
      </c>
      <c r="B31" s="152"/>
      <c r="C31" s="152"/>
      <c r="D31" s="152"/>
      <c r="E31" s="152"/>
      <c r="F31" s="152"/>
      <c r="G31" s="151" t="s">
        <v>98</v>
      </c>
      <c r="H31" s="151"/>
      <c r="I31" s="10" t="s">
        <v>94</v>
      </c>
      <c r="J31" s="11">
        <v>7</v>
      </c>
      <c r="K31" s="27" t="e">
        <f t="shared" si="0"/>
        <v>#N/A</v>
      </c>
      <c r="L31" s="26"/>
    </row>
    <row r="32" spans="1:13" ht="13.9" customHeight="1" x14ac:dyDescent="0.25">
      <c r="A32" s="151" t="s">
        <v>105</v>
      </c>
      <c r="B32" s="152"/>
      <c r="C32" s="152"/>
      <c r="D32" s="152"/>
      <c r="E32" s="152"/>
      <c r="F32" s="152"/>
      <c r="G32" s="151" t="s">
        <v>98</v>
      </c>
      <c r="H32" s="151"/>
      <c r="I32" s="10" t="s">
        <v>93</v>
      </c>
      <c r="J32" s="11">
        <v>45</v>
      </c>
      <c r="K32" s="27" t="e">
        <f>IF(ISBLANK(L31), K31+J32, L31+J32)</f>
        <v>#N/A</v>
      </c>
      <c r="L32" s="26"/>
    </row>
    <row r="33" spans="1:12" ht="13.9" customHeight="1" x14ac:dyDescent="0.25">
      <c r="A33" s="151" t="s">
        <v>108</v>
      </c>
      <c r="B33" s="152"/>
      <c r="C33" s="152"/>
      <c r="D33" s="152"/>
      <c r="E33" s="152"/>
      <c r="F33" s="152"/>
      <c r="G33" s="151" t="s">
        <v>98</v>
      </c>
      <c r="H33" s="151"/>
      <c r="I33" s="10" t="s">
        <v>93</v>
      </c>
      <c r="J33" s="11">
        <v>30</v>
      </c>
      <c r="K33" s="27" t="e">
        <f>IF(ISBLANK(L32), K32+J33, L32+J33)</f>
        <v>#N/A</v>
      </c>
      <c r="L33" s="26"/>
    </row>
    <row r="34" spans="1:12" x14ac:dyDescent="0.25">
      <c r="A34" s="155" t="s">
        <v>163</v>
      </c>
      <c r="B34" s="156"/>
      <c r="C34" s="156"/>
      <c r="D34" s="156"/>
      <c r="E34" s="156"/>
      <c r="F34" s="156"/>
      <c r="G34" s="151" t="s">
        <v>101</v>
      </c>
      <c r="H34" s="151"/>
      <c r="I34" s="10" t="s">
        <v>94</v>
      </c>
      <c r="J34" s="15"/>
      <c r="K34" s="12" t="e">
        <f>F11</f>
        <v>#N/A</v>
      </c>
      <c r="L34" s="26"/>
    </row>
    <row r="35" spans="1:12" ht="13.9" customHeight="1" x14ac:dyDescent="0.25">
      <c r="A35" s="151" t="s">
        <v>109</v>
      </c>
      <c r="B35" s="152"/>
      <c r="C35" s="152"/>
      <c r="D35" s="152"/>
      <c r="E35" s="152"/>
      <c r="F35" s="152"/>
      <c r="G35" s="151" t="s">
        <v>178</v>
      </c>
      <c r="H35" s="151"/>
      <c r="I35" s="10" t="s">
        <v>94</v>
      </c>
      <c r="J35" s="15">
        <v>7</v>
      </c>
      <c r="K35" s="27" t="e">
        <f>IF(ISBLANK(L34), K34+J35, L34+J35)</f>
        <v>#N/A</v>
      </c>
      <c r="L35" s="26"/>
    </row>
    <row r="36" spans="1:12" ht="13.9" customHeight="1" x14ac:dyDescent="0.25">
      <c r="A36" s="151" t="s">
        <v>110</v>
      </c>
      <c r="B36" s="152"/>
      <c r="C36" s="152"/>
      <c r="D36" s="152"/>
      <c r="E36" s="152"/>
      <c r="F36" s="152"/>
      <c r="G36" s="151" t="s">
        <v>98</v>
      </c>
      <c r="H36" s="151"/>
      <c r="I36" s="10" t="s">
        <v>93</v>
      </c>
      <c r="J36" s="15">
        <v>30</v>
      </c>
      <c r="K36" s="27" t="e">
        <f>IF(ISBLANK(L35), K35+J36, L35+J36)</f>
        <v>#N/A</v>
      </c>
      <c r="L36" s="26"/>
    </row>
    <row r="37" spans="1:12" x14ac:dyDescent="0.25">
      <c r="A37" s="155" t="s">
        <v>81</v>
      </c>
      <c r="B37" s="156"/>
      <c r="C37" s="156"/>
      <c r="D37" s="156"/>
      <c r="E37" s="156"/>
      <c r="F37" s="156"/>
      <c r="G37" s="151" t="s">
        <v>97</v>
      </c>
      <c r="H37" s="151"/>
      <c r="I37" s="10" t="s">
        <v>89</v>
      </c>
      <c r="J37" s="11">
        <v>30</v>
      </c>
      <c r="K37" s="27" t="e">
        <f>IF(ISBLANK(L36),K36+J37,L36+J37)</f>
        <v>#N/A</v>
      </c>
      <c r="L37" s="26"/>
    </row>
    <row r="38" spans="1:12" x14ac:dyDescent="0.25">
      <c r="A38" s="155" t="s">
        <v>123</v>
      </c>
      <c r="B38" s="156"/>
      <c r="C38" s="156"/>
      <c r="D38" s="156"/>
      <c r="E38" s="156"/>
      <c r="F38" s="156"/>
      <c r="G38" s="151" t="s">
        <v>179</v>
      </c>
      <c r="H38" s="151"/>
      <c r="I38" s="23" t="s">
        <v>94</v>
      </c>
      <c r="J38" s="11">
        <v>15</v>
      </c>
      <c r="K38" s="27" t="e">
        <f t="shared" ref="K38:K60" si="1">IF(ISBLANK(L37),K37+J38,L37+J38)</f>
        <v>#N/A</v>
      </c>
      <c r="L38" s="26"/>
    </row>
    <row r="39" spans="1:12" x14ac:dyDescent="0.25">
      <c r="A39" s="155" t="s">
        <v>124</v>
      </c>
      <c r="B39" s="156"/>
      <c r="C39" s="156"/>
      <c r="D39" s="156"/>
      <c r="E39" s="156"/>
      <c r="F39" s="156"/>
      <c r="G39" s="151" t="s">
        <v>101</v>
      </c>
      <c r="H39" s="151"/>
      <c r="I39" s="10" t="s">
        <v>94</v>
      </c>
      <c r="J39" s="11">
        <v>7</v>
      </c>
      <c r="K39" s="27" t="e">
        <f>IF(ISBLANK(L38),K38+J39,L38+J39)</f>
        <v>#N/A</v>
      </c>
      <c r="L39" s="26"/>
    </row>
    <row r="40" spans="1:12" ht="13.9" customHeight="1" x14ac:dyDescent="0.25">
      <c r="A40" s="151" t="s">
        <v>113</v>
      </c>
      <c r="B40" s="152"/>
      <c r="C40" s="152"/>
      <c r="D40" s="152"/>
      <c r="E40" s="152"/>
      <c r="F40" s="152"/>
      <c r="G40" s="151" t="s">
        <v>98</v>
      </c>
      <c r="H40" s="151"/>
      <c r="I40" s="10" t="s">
        <v>94</v>
      </c>
      <c r="J40" s="11">
        <v>30</v>
      </c>
      <c r="K40" s="27" t="e">
        <f t="shared" ref="K40:K41" si="2">IF(ISBLANK(L39), K39+J40, L39+J40)</f>
        <v>#N/A</v>
      </c>
      <c r="L40" s="26"/>
    </row>
    <row r="41" spans="1:12" ht="13.9" customHeight="1" x14ac:dyDescent="0.25">
      <c r="A41" s="151" t="s">
        <v>111</v>
      </c>
      <c r="B41" s="152"/>
      <c r="C41" s="152"/>
      <c r="D41" s="152"/>
      <c r="E41" s="152"/>
      <c r="F41" s="152"/>
      <c r="G41" s="151" t="s">
        <v>98</v>
      </c>
      <c r="H41" s="151"/>
      <c r="I41" s="10" t="s">
        <v>94</v>
      </c>
      <c r="J41" s="11">
        <v>7</v>
      </c>
      <c r="K41" s="27" t="e">
        <f t="shared" si="2"/>
        <v>#N/A</v>
      </c>
      <c r="L41" s="26"/>
    </row>
    <row r="42" spans="1:12" ht="13.9" customHeight="1" x14ac:dyDescent="0.25">
      <c r="A42" s="151" t="s">
        <v>114</v>
      </c>
      <c r="B42" s="152"/>
      <c r="C42" s="152"/>
      <c r="D42" s="152"/>
      <c r="E42" s="152"/>
      <c r="F42" s="152"/>
      <c r="G42" s="151" t="s">
        <v>98</v>
      </c>
      <c r="H42" s="151"/>
      <c r="I42" s="10" t="s">
        <v>93</v>
      </c>
      <c r="J42" s="11">
        <v>30</v>
      </c>
      <c r="K42" s="27" t="e">
        <f>IF(ISBLANK(L41), K41+J42, L41+J42)</f>
        <v>#N/A</v>
      </c>
      <c r="L42" s="26"/>
    </row>
    <row r="43" spans="1:12" ht="13.9" customHeight="1" x14ac:dyDescent="0.25">
      <c r="A43" s="151" t="s">
        <v>145</v>
      </c>
      <c r="B43" s="152"/>
      <c r="C43" s="152"/>
      <c r="D43" s="152"/>
      <c r="E43" s="152"/>
      <c r="F43" s="152"/>
      <c r="G43" s="151" t="s">
        <v>98</v>
      </c>
      <c r="H43" s="151"/>
      <c r="I43" s="10" t="s">
        <v>93</v>
      </c>
      <c r="J43" s="11">
        <v>30</v>
      </c>
      <c r="K43" s="27" t="e">
        <f>IF(ISBLANK(L42), K42+J43, L42+J43)</f>
        <v>#N/A</v>
      </c>
      <c r="L43" s="26"/>
    </row>
    <row r="44" spans="1:12" ht="13.9" customHeight="1" x14ac:dyDescent="0.25">
      <c r="A44" s="151" t="s">
        <v>115</v>
      </c>
      <c r="B44" s="152"/>
      <c r="C44" s="152"/>
      <c r="D44" s="152"/>
      <c r="E44" s="152"/>
      <c r="F44" s="152"/>
      <c r="G44" s="151" t="s">
        <v>98</v>
      </c>
      <c r="H44" s="151"/>
      <c r="I44" s="10" t="s">
        <v>94</v>
      </c>
      <c r="J44" s="11">
        <v>30</v>
      </c>
      <c r="K44" s="27" t="e">
        <f>IF(ISBLANK(L43), K43+J44, L43+J44)</f>
        <v>#N/A</v>
      </c>
      <c r="L44" s="26"/>
    </row>
    <row r="45" spans="1:12" ht="13.9" customHeight="1" x14ac:dyDescent="0.25">
      <c r="A45" s="151" t="s">
        <v>146</v>
      </c>
      <c r="B45" s="152"/>
      <c r="C45" s="152"/>
      <c r="D45" s="152"/>
      <c r="E45" s="152"/>
      <c r="F45" s="152"/>
      <c r="G45" s="151" t="s">
        <v>98</v>
      </c>
      <c r="H45" s="151"/>
      <c r="I45" s="10" t="s">
        <v>89</v>
      </c>
      <c r="J45" s="11">
        <v>60</v>
      </c>
      <c r="K45" s="27" t="e">
        <f t="shared" ref="K45:K50" si="3">IF(ISBLANK(L44), K44+J45, L44+J45)</f>
        <v>#N/A</v>
      </c>
      <c r="L45" s="26"/>
    </row>
    <row r="46" spans="1:12" ht="13.9" customHeight="1" x14ac:dyDescent="0.25">
      <c r="A46" s="151" t="s">
        <v>147</v>
      </c>
      <c r="B46" s="152"/>
      <c r="C46" s="152"/>
      <c r="D46" s="152"/>
      <c r="E46" s="152"/>
      <c r="F46" s="152"/>
      <c r="G46" s="151" t="s">
        <v>98</v>
      </c>
      <c r="H46" s="151"/>
      <c r="I46" s="10" t="s">
        <v>93</v>
      </c>
      <c r="J46" s="11">
        <v>45</v>
      </c>
      <c r="K46" s="27" t="e">
        <f t="shared" si="3"/>
        <v>#N/A</v>
      </c>
      <c r="L46" s="26"/>
    </row>
    <row r="47" spans="1:12" ht="13.9" customHeight="1" x14ac:dyDescent="0.25">
      <c r="A47" s="151" t="s">
        <v>148</v>
      </c>
      <c r="B47" s="152"/>
      <c r="C47" s="152"/>
      <c r="D47" s="152"/>
      <c r="E47" s="152"/>
      <c r="F47" s="152"/>
      <c r="G47" s="151" t="s">
        <v>98</v>
      </c>
      <c r="H47" s="151"/>
      <c r="I47" s="10" t="s">
        <v>93</v>
      </c>
      <c r="J47" s="11">
        <v>20</v>
      </c>
      <c r="K47" s="27" t="e">
        <f t="shared" si="3"/>
        <v>#N/A</v>
      </c>
      <c r="L47" s="26"/>
    </row>
    <row r="48" spans="1:12" ht="13.9" customHeight="1" x14ac:dyDescent="0.25">
      <c r="A48" s="151" t="s">
        <v>165</v>
      </c>
      <c r="B48" s="152"/>
      <c r="C48" s="152"/>
      <c r="D48" s="152"/>
      <c r="E48" s="152"/>
      <c r="F48" s="152"/>
      <c r="G48" s="151" t="s">
        <v>98</v>
      </c>
      <c r="H48" s="151"/>
      <c r="I48" s="10" t="s">
        <v>93</v>
      </c>
      <c r="J48" s="11">
        <v>15</v>
      </c>
      <c r="K48" s="27" t="e">
        <f t="shared" si="3"/>
        <v>#N/A</v>
      </c>
      <c r="L48" s="26"/>
    </row>
    <row r="49" spans="1:12" ht="13.9" customHeight="1" x14ac:dyDescent="0.25">
      <c r="A49" s="151" t="s">
        <v>166</v>
      </c>
      <c r="B49" s="152"/>
      <c r="C49" s="152"/>
      <c r="D49" s="152"/>
      <c r="E49" s="152"/>
      <c r="F49" s="152"/>
      <c r="G49" s="151" t="s">
        <v>102</v>
      </c>
      <c r="H49" s="151"/>
      <c r="I49" s="10" t="s">
        <v>89</v>
      </c>
      <c r="J49" s="11">
        <v>45</v>
      </c>
      <c r="K49" s="27" t="e">
        <f t="shared" si="3"/>
        <v>#N/A</v>
      </c>
      <c r="L49" s="26"/>
    </row>
    <row r="50" spans="1:12" ht="13.9" customHeight="1" x14ac:dyDescent="0.25">
      <c r="A50" s="151" t="s">
        <v>117</v>
      </c>
      <c r="B50" s="152"/>
      <c r="C50" s="152"/>
      <c r="D50" s="152"/>
      <c r="E50" s="152"/>
      <c r="F50" s="152"/>
      <c r="G50" s="151" t="s">
        <v>98</v>
      </c>
      <c r="H50" s="151"/>
      <c r="I50" s="10" t="s">
        <v>93</v>
      </c>
      <c r="J50" s="11">
        <v>15</v>
      </c>
      <c r="K50" s="27" t="e">
        <f t="shared" si="3"/>
        <v>#N/A</v>
      </c>
      <c r="L50" s="26"/>
    </row>
    <row r="51" spans="1:12" x14ac:dyDescent="0.25">
      <c r="A51" s="155" t="s">
        <v>82</v>
      </c>
      <c r="B51" s="156"/>
      <c r="C51" s="156"/>
      <c r="D51" s="156"/>
      <c r="E51" s="156"/>
      <c r="F51" s="156"/>
      <c r="G51" s="151" t="s">
        <v>102</v>
      </c>
      <c r="H51" s="151"/>
      <c r="I51" s="10" t="s">
        <v>89</v>
      </c>
      <c r="J51" s="11">
        <v>15</v>
      </c>
      <c r="K51" s="27" t="e">
        <f>IF(ISBLANK(L50),K50+J51,L50+J51)</f>
        <v>#N/A</v>
      </c>
      <c r="L51" s="26"/>
    </row>
    <row r="52" spans="1:12" x14ac:dyDescent="0.25">
      <c r="A52" s="155" t="s">
        <v>83</v>
      </c>
      <c r="B52" s="156"/>
      <c r="C52" s="156"/>
      <c r="D52" s="156"/>
      <c r="E52" s="156"/>
      <c r="F52" s="156"/>
      <c r="G52" s="151" t="s">
        <v>101</v>
      </c>
      <c r="H52" s="151"/>
      <c r="I52" s="10" t="s">
        <v>93</v>
      </c>
      <c r="J52" s="10">
        <v>30</v>
      </c>
      <c r="K52" s="27" t="e">
        <f t="shared" si="1"/>
        <v>#N/A</v>
      </c>
      <c r="L52" s="26"/>
    </row>
    <row r="53" spans="1:12" ht="13.9" customHeight="1" x14ac:dyDescent="0.25">
      <c r="A53" s="151" t="s">
        <v>118</v>
      </c>
      <c r="B53" s="152"/>
      <c r="C53" s="152"/>
      <c r="D53" s="152"/>
      <c r="E53" s="152"/>
      <c r="F53" s="152"/>
      <c r="G53" s="151" t="s">
        <v>102</v>
      </c>
      <c r="H53" s="151"/>
      <c r="I53" s="10" t="s">
        <v>89</v>
      </c>
      <c r="J53" s="11">
        <v>30</v>
      </c>
      <c r="K53" s="27" t="e">
        <f t="shared" ref="K53:K56" si="4">IF(ISBLANK(L52), K52+J53, L52+J53)</f>
        <v>#N/A</v>
      </c>
      <c r="L53" s="26"/>
    </row>
    <row r="54" spans="1:12" ht="13.9" customHeight="1" x14ac:dyDescent="0.25">
      <c r="A54" s="151" t="s">
        <v>120</v>
      </c>
      <c r="B54" s="152"/>
      <c r="C54" s="152"/>
      <c r="D54" s="152"/>
      <c r="E54" s="152"/>
      <c r="F54" s="152"/>
      <c r="G54" s="151" t="s">
        <v>101</v>
      </c>
      <c r="H54" s="151"/>
      <c r="I54" s="10" t="s">
        <v>93</v>
      </c>
      <c r="J54" s="11">
        <v>15</v>
      </c>
      <c r="K54" s="27" t="e">
        <f t="shared" si="4"/>
        <v>#N/A</v>
      </c>
      <c r="L54" s="26"/>
    </row>
    <row r="55" spans="1:12" x14ac:dyDescent="0.25">
      <c r="A55" s="155" t="s">
        <v>167</v>
      </c>
      <c r="B55" s="156"/>
      <c r="C55" s="156"/>
      <c r="D55" s="156"/>
      <c r="E55" s="156"/>
      <c r="F55" s="156"/>
      <c r="G55" s="151" t="s">
        <v>100</v>
      </c>
      <c r="H55" s="151"/>
      <c r="I55" s="10" t="s">
        <v>90</v>
      </c>
      <c r="J55" s="57"/>
      <c r="K55" s="49">
        <f>J2</f>
        <v>0</v>
      </c>
      <c r="L55" s="26"/>
    </row>
    <row r="56" spans="1:12" x14ac:dyDescent="0.25">
      <c r="A56" s="151" t="s">
        <v>87</v>
      </c>
      <c r="B56" s="152"/>
      <c r="C56" s="152"/>
      <c r="D56" s="152"/>
      <c r="E56" s="152"/>
      <c r="F56" s="152"/>
      <c r="G56" s="151" t="s">
        <v>99</v>
      </c>
      <c r="H56" s="151"/>
      <c r="I56" s="10" t="s">
        <v>90</v>
      </c>
      <c r="J56" s="10">
        <v>90</v>
      </c>
      <c r="K56" s="27">
        <f t="shared" si="4"/>
        <v>90</v>
      </c>
      <c r="L56" s="26"/>
    </row>
    <row r="57" spans="1:12" x14ac:dyDescent="0.25">
      <c r="A57" s="153" t="s">
        <v>85</v>
      </c>
      <c r="B57" s="154"/>
      <c r="C57" s="154"/>
      <c r="D57" s="154"/>
      <c r="E57" s="154"/>
      <c r="F57" s="154"/>
      <c r="G57" s="151" t="s">
        <v>102</v>
      </c>
      <c r="H57" s="151"/>
      <c r="I57" s="10" t="s">
        <v>89</v>
      </c>
      <c r="J57" s="10">
        <v>15</v>
      </c>
      <c r="K57" s="27">
        <f t="shared" si="1"/>
        <v>105</v>
      </c>
      <c r="L57" s="26"/>
    </row>
    <row r="58" spans="1:12" x14ac:dyDescent="0.25">
      <c r="A58" s="151" t="s">
        <v>160</v>
      </c>
      <c r="B58" s="152"/>
      <c r="C58" s="152"/>
      <c r="D58" s="152"/>
      <c r="E58" s="152"/>
      <c r="F58" s="152"/>
      <c r="G58" s="151" t="s">
        <v>99</v>
      </c>
      <c r="H58" s="151"/>
      <c r="I58" s="10" t="s">
        <v>90</v>
      </c>
      <c r="J58" s="10">
        <v>180</v>
      </c>
      <c r="K58" s="27">
        <f t="shared" si="1"/>
        <v>285</v>
      </c>
      <c r="L58" s="26"/>
    </row>
    <row r="59" spans="1:12" x14ac:dyDescent="0.25">
      <c r="A59" s="151" t="s">
        <v>150</v>
      </c>
      <c r="B59" s="152"/>
      <c r="C59" s="152"/>
      <c r="D59" s="152"/>
      <c r="E59" s="152"/>
      <c r="F59" s="152"/>
      <c r="G59" s="157" t="s">
        <v>99</v>
      </c>
      <c r="H59" s="158"/>
      <c r="I59" s="10" t="s">
        <v>89</v>
      </c>
      <c r="J59" s="10">
        <v>14</v>
      </c>
      <c r="K59" s="27">
        <f t="shared" si="1"/>
        <v>299</v>
      </c>
      <c r="L59" s="26"/>
    </row>
    <row r="60" spans="1:12" x14ac:dyDescent="0.25">
      <c r="A60" s="151" t="s">
        <v>161</v>
      </c>
      <c r="B60" s="152"/>
      <c r="C60" s="152"/>
      <c r="D60" s="152"/>
      <c r="E60" s="152"/>
      <c r="F60" s="152"/>
      <c r="G60" s="157" t="s">
        <v>99</v>
      </c>
      <c r="H60" s="158"/>
      <c r="I60" s="10" t="s">
        <v>89</v>
      </c>
      <c r="J60" s="10">
        <v>14</v>
      </c>
      <c r="K60" s="27">
        <f t="shared" si="1"/>
        <v>313</v>
      </c>
      <c r="L60" s="26"/>
    </row>
  </sheetData>
  <sheetProtection sheet="1" selectLockedCells="1"/>
  <mergeCells count="154">
    <mergeCell ref="A51:F51"/>
    <mergeCell ref="G51:H51"/>
    <mergeCell ref="A52:F52"/>
    <mergeCell ref="G52:H52"/>
    <mergeCell ref="A53:F53"/>
    <mergeCell ref="G53:H53"/>
    <mergeCell ref="A44:F44"/>
    <mergeCell ref="G44:H44"/>
    <mergeCell ref="A48:F48"/>
    <mergeCell ref="G48:H48"/>
    <mergeCell ref="A50:F50"/>
    <mergeCell ref="G50:H50"/>
    <mergeCell ref="A47:F47"/>
    <mergeCell ref="G47:H47"/>
    <mergeCell ref="A49:F49"/>
    <mergeCell ref="G49:H49"/>
    <mergeCell ref="A60:F60"/>
    <mergeCell ref="G60:H60"/>
    <mergeCell ref="A56:F56"/>
    <mergeCell ref="G56:H56"/>
    <mergeCell ref="A57:F57"/>
    <mergeCell ref="G57:H57"/>
    <mergeCell ref="A54:F54"/>
    <mergeCell ref="G54:H54"/>
    <mergeCell ref="A55:F55"/>
    <mergeCell ref="G55:H55"/>
    <mergeCell ref="A58:F58"/>
    <mergeCell ref="G58:H58"/>
    <mergeCell ref="A59:F59"/>
    <mergeCell ref="G59:H59"/>
    <mergeCell ref="A43:F43"/>
    <mergeCell ref="G43:H43"/>
    <mergeCell ref="A45:F45"/>
    <mergeCell ref="G45:H45"/>
    <mergeCell ref="A46:F46"/>
    <mergeCell ref="G46:H46"/>
    <mergeCell ref="A34:F34"/>
    <mergeCell ref="G34:H34"/>
    <mergeCell ref="A35:F35"/>
    <mergeCell ref="G35:H35"/>
    <mergeCell ref="A36:F36"/>
    <mergeCell ref="G36:H36"/>
    <mergeCell ref="A40:F40"/>
    <mergeCell ref="G40:H40"/>
    <mergeCell ref="A41:F41"/>
    <mergeCell ref="G41:H41"/>
    <mergeCell ref="A42:F42"/>
    <mergeCell ref="G42:H42"/>
    <mergeCell ref="A37:F37"/>
    <mergeCell ref="G37:H37"/>
    <mergeCell ref="A38:F38"/>
    <mergeCell ref="G38:H38"/>
    <mergeCell ref="A39:F39"/>
    <mergeCell ref="G39:H39"/>
    <mergeCell ref="A31:F31"/>
    <mergeCell ref="G31:H31"/>
    <mergeCell ref="A32:F32"/>
    <mergeCell ref="G32:H32"/>
    <mergeCell ref="A33:F33"/>
    <mergeCell ref="G33:H33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</mergeCells>
  <conditionalFormatting sqref="G22:J27 G34:J34 G37:J39 G51:J52 G55:J325">
    <cfRule type="expression" dxfId="10" priority="26">
      <formula>$I22="Utility"</formula>
    </cfRule>
    <cfRule type="expression" dxfId="9" priority="27">
      <formula>$I22="Project Team"</formula>
    </cfRule>
  </conditionalFormatting>
  <conditionalFormatting sqref="G22:J61">
    <cfRule type="expression" dxfId="8" priority="5">
      <formula>$I22="Other"</formula>
    </cfRule>
    <cfRule type="expression" dxfId="7" priority="6">
      <formula>$I22="Contractor"</formula>
    </cfRule>
  </conditionalFormatting>
  <conditionalFormatting sqref="G22:J353">
    <cfRule type="expression" dxfId="6" priority="1">
      <formula>$I22="AUS_Utilities"</formula>
    </cfRule>
    <cfRule type="expression" dxfId="5" priority="2">
      <formula>$I22="Utility"</formula>
    </cfRule>
    <cfRule type="expression" dxfId="4" priority="3">
      <formula>$I22="Project Team"</formula>
    </cfRule>
  </conditionalFormatting>
  <conditionalFormatting sqref="I18:J18">
    <cfRule type="expression" dxfId="3" priority="23">
      <formula>$F18="YES"</formula>
    </cfRule>
  </conditionalFormatting>
  <conditionalFormatting sqref="K22:K58">
    <cfRule type="expression" dxfId="2" priority="4">
      <formula>OR(WEEKDAY($K22,2)=6,WEEKDAY($K22,2)=7)</formula>
    </cfRule>
  </conditionalFormatting>
  <conditionalFormatting sqref="K51">
    <cfRule type="expression" dxfId="1" priority="28">
      <formula>WEEKDAY($K39,2)&gt;5</formula>
    </cfRule>
  </conditionalFormatting>
  <conditionalFormatting sqref="K55">
    <cfRule type="expression" dxfId="0" priority="29">
      <formula>WEEKDAY($K52,2)&gt;5</formula>
    </cfRule>
  </conditionalFormatting>
  <hyperlinks>
    <hyperlink ref="L17" location="'Project Info'!A1" display="'Project Info'!A1" xr:uid="{EB4D0500-1BF5-4E92-BA8E-8748CB191E9B}"/>
  </hyperlinks>
  <printOptions horizontalCentered="1"/>
  <pageMargins left="0.5" right="0.5" top="0.75" bottom="0.75" header="0.3" footer="0.3"/>
  <pageSetup scale="73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649E231-F858-4F0A-B4A8-53497A4E8050}">
          <x14:formula1>
            <xm:f>Lists!$A$30:$A$31</xm:f>
          </x14:formula1>
          <xm:sqref>I18:J18</xm:sqref>
        </x14:dataValidation>
        <x14:dataValidation type="list" allowBlank="1" showInputMessage="1" showErrorMessage="1" xr:uid="{CEADE769-CD87-4C1F-80D9-9700CAE78415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5AC5A145-D19B-4B2D-ABA6-31DB89F0C2F1}">
          <x14:formula1>
            <xm:f>Lists!$A$13:$A$14</xm:f>
          </x14:formula1>
          <xm:sqref>C18 K18 F18</xm:sqref>
        </x14:dataValidation>
        <x14:dataValidation type="list" allowBlank="1" showInputMessage="1" showErrorMessage="1" xr:uid="{EB5552E3-5A66-4AA6-A3F3-EFA574039681}">
          <x14:formula1>
            <xm:f>Lists!$A$38:$A$48</xm:f>
          </x14:formula1>
          <xm:sqref>H17:K17</xm:sqref>
        </x14:dataValidation>
        <x14:dataValidation type="list" allowBlank="1" showInputMessage="1" showErrorMessage="1" xr:uid="{20425635-6CAF-455F-B05A-34318D12DBC0}">
          <x14:formula1>
            <xm:f>Lists!$A$51:$A$55</xm:f>
          </x14:formula1>
          <xm:sqref>I22:I60</xm:sqref>
        </x14:dataValidation>
        <x14:dataValidation type="list" allowBlank="1" showInputMessage="1" showErrorMessage="1" xr:uid="{B8A101A5-CE0C-4775-A720-5A15C5445315}">
          <x14:formula1>
            <xm:f>Lists!$A$58:$A$65</xm:f>
          </x14:formula1>
          <xm:sqref>G22:H60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61944-3E68-4B0F-AB91-FDB695183006}">
  <sheetPr>
    <tabColor rgb="FFFFFFAB"/>
  </sheetPr>
  <dimension ref="A1:H34"/>
  <sheetViews>
    <sheetView zoomScale="115" zoomScaleNormal="115" zoomScalePageLayoutView="145" workbookViewId="0">
      <selection activeCell="K22" sqref="K22"/>
    </sheetView>
  </sheetViews>
  <sheetFormatPr defaultRowHeight="15" x14ac:dyDescent="0.25"/>
  <cols>
    <col min="1" max="1" width="23.85546875" customWidth="1"/>
    <col min="2" max="2" width="13.5703125" customWidth="1"/>
    <col min="3" max="8" width="13.85546875" customWidth="1"/>
  </cols>
  <sheetData>
    <row r="1" spans="1:8" x14ac:dyDescent="0.25">
      <c r="A1" s="236" t="s">
        <v>61</v>
      </c>
      <c r="B1" s="238" t="s">
        <v>134</v>
      </c>
      <c r="C1" s="267" t="s">
        <v>154</v>
      </c>
      <c r="D1" s="267"/>
      <c r="E1" s="267"/>
      <c r="F1" s="242" t="s">
        <v>155</v>
      </c>
      <c r="G1" s="242"/>
      <c r="H1" s="242"/>
    </row>
    <row r="2" spans="1:8" x14ac:dyDescent="0.25">
      <c r="A2" s="237"/>
      <c r="B2" s="239"/>
      <c r="C2" s="47" t="s">
        <v>140</v>
      </c>
      <c r="D2" s="47" t="s">
        <v>141</v>
      </c>
      <c r="E2" s="47" t="s">
        <v>142</v>
      </c>
      <c r="F2" s="47" t="s">
        <v>140</v>
      </c>
      <c r="G2" s="47" t="s">
        <v>141</v>
      </c>
      <c r="H2" s="47" t="s">
        <v>142</v>
      </c>
    </row>
    <row r="3" spans="1:8" x14ac:dyDescent="0.25">
      <c r="A3" s="243" t="s">
        <v>73</v>
      </c>
      <c r="B3" s="30" t="s">
        <v>20</v>
      </c>
      <c r="C3" s="31">
        <v>30</v>
      </c>
      <c r="D3" s="31">
        <v>45</v>
      </c>
      <c r="E3" s="31">
        <v>90</v>
      </c>
      <c r="F3" s="31">
        <v>30</v>
      </c>
      <c r="G3" s="31">
        <v>90</v>
      </c>
      <c r="H3" s="31">
        <v>120</v>
      </c>
    </row>
    <row r="4" spans="1:8" x14ac:dyDescent="0.25">
      <c r="A4" s="244"/>
      <c r="B4" s="30" t="s">
        <v>21</v>
      </c>
      <c r="C4" s="31">
        <v>30</v>
      </c>
      <c r="D4" s="31">
        <v>60</v>
      </c>
      <c r="E4" s="31">
        <v>120</v>
      </c>
      <c r="F4" s="31">
        <v>45</v>
      </c>
      <c r="G4" s="31">
        <v>120</v>
      </c>
      <c r="H4" s="31">
        <v>180</v>
      </c>
    </row>
    <row r="5" spans="1:8" x14ac:dyDescent="0.25">
      <c r="A5" s="245"/>
      <c r="B5" s="30" t="s">
        <v>22</v>
      </c>
      <c r="C5" s="32">
        <v>45</v>
      </c>
      <c r="D5" s="32">
        <v>90</v>
      </c>
      <c r="E5" s="32">
        <v>180</v>
      </c>
      <c r="F5" s="32">
        <v>90</v>
      </c>
      <c r="G5" s="32">
        <v>180</v>
      </c>
      <c r="H5" s="32">
        <v>360</v>
      </c>
    </row>
    <row r="6" spans="1:8" x14ac:dyDescent="0.25">
      <c r="A6" s="246" t="s">
        <v>132</v>
      </c>
      <c r="B6" s="41" t="s">
        <v>20</v>
      </c>
      <c r="C6" s="42">
        <v>30</v>
      </c>
      <c r="D6" s="42">
        <v>45</v>
      </c>
      <c r="E6" s="42">
        <v>60</v>
      </c>
      <c r="F6" s="42">
        <v>30</v>
      </c>
      <c r="G6" s="42">
        <v>45</v>
      </c>
      <c r="H6" s="42">
        <v>45</v>
      </c>
    </row>
    <row r="7" spans="1:8" x14ac:dyDescent="0.25">
      <c r="A7" s="247"/>
      <c r="B7" s="41" t="s">
        <v>21</v>
      </c>
      <c r="C7" s="42">
        <v>30</v>
      </c>
      <c r="D7" s="42">
        <v>45</v>
      </c>
      <c r="E7" s="42">
        <v>60</v>
      </c>
      <c r="F7" s="42">
        <v>45</v>
      </c>
      <c r="G7" s="42">
        <v>60</v>
      </c>
      <c r="H7" s="42">
        <v>90</v>
      </c>
    </row>
    <row r="8" spans="1:8" x14ac:dyDescent="0.25">
      <c r="A8" s="248"/>
      <c r="B8" s="41" t="s">
        <v>22</v>
      </c>
      <c r="C8" s="42">
        <v>45</v>
      </c>
      <c r="D8" s="42">
        <v>60</v>
      </c>
      <c r="E8" s="42">
        <v>90</v>
      </c>
      <c r="F8" s="42">
        <v>45</v>
      </c>
      <c r="G8" s="42">
        <v>90</v>
      </c>
      <c r="H8" s="42">
        <v>120</v>
      </c>
    </row>
    <row r="9" spans="1:8" x14ac:dyDescent="0.25">
      <c r="A9" s="264" t="s">
        <v>133</v>
      </c>
      <c r="B9" s="43" t="s">
        <v>20</v>
      </c>
      <c r="C9" s="44">
        <v>30</v>
      </c>
      <c r="D9" s="44">
        <v>45</v>
      </c>
      <c r="E9" s="44">
        <v>60</v>
      </c>
      <c r="F9" s="44">
        <v>30</v>
      </c>
      <c r="G9" s="44">
        <v>60</v>
      </c>
      <c r="H9" s="44">
        <v>90</v>
      </c>
    </row>
    <row r="10" spans="1:8" x14ac:dyDescent="0.25">
      <c r="A10" s="265"/>
      <c r="B10" s="43" t="s">
        <v>21</v>
      </c>
      <c r="C10" s="44">
        <v>45</v>
      </c>
      <c r="D10" s="44">
        <v>45</v>
      </c>
      <c r="E10" s="44">
        <v>60</v>
      </c>
      <c r="F10" s="44">
        <v>45</v>
      </c>
      <c r="G10" s="44">
        <v>90</v>
      </c>
      <c r="H10" s="44">
        <v>120</v>
      </c>
    </row>
    <row r="11" spans="1:8" x14ac:dyDescent="0.25">
      <c r="A11" s="266"/>
      <c r="B11" s="43" t="s">
        <v>22</v>
      </c>
      <c r="C11" s="44">
        <v>45</v>
      </c>
      <c r="D11" s="44">
        <v>60</v>
      </c>
      <c r="E11" s="44">
        <v>90</v>
      </c>
      <c r="F11" s="44">
        <v>45</v>
      </c>
      <c r="G11" s="44">
        <v>120</v>
      </c>
      <c r="H11" s="44">
        <v>180</v>
      </c>
    </row>
    <row r="12" spans="1:8" x14ac:dyDescent="0.25">
      <c r="A12" s="249" t="s">
        <v>74</v>
      </c>
      <c r="B12" s="35" t="s">
        <v>20</v>
      </c>
      <c r="C12" s="36">
        <v>45</v>
      </c>
      <c r="D12" s="36">
        <v>60</v>
      </c>
      <c r="E12" s="36">
        <v>90</v>
      </c>
      <c r="F12" s="36">
        <v>90</v>
      </c>
      <c r="G12" s="36">
        <v>120</v>
      </c>
      <c r="H12" s="36">
        <v>180</v>
      </c>
    </row>
    <row r="13" spans="1:8" x14ac:dyDescent="0.25">
      <c r="A13" s="250"/>
      <c r="B13" s="35" t="s">
        <v>21</v>
      </c>
      <c r="C13" s="36">
        <v>45</v>
      </c>
      <c r="D13" s="36">
        <v>60</v>
      </c>
      <c r="E13" s="36">
        <v>120</v>
      </c>
      <c r="F13" s="36">
        <v>120</v>
      </c>
      <c r="G13" s="36">
        <v>180</v>
      </c>
      <c r="H13" s="36">
        <v>270</v>
      </c>
    </row>
    <row r="14" spans="1:8" x14ac:dyDescent="0.25">
      <c r="A14" s="251"/>
      <c r="B14" s="35" t="s">
        <v>22</v>
      </c>
      <c r="C14" s="36">
        <v>60</v>
      </c>
      <c r="D14" s="36">
        <v>90</v>
      </c>
      <c r="E14" s="36">
        <v>180</v>
      </c>
      <c r="F14" s="36">
        <v>120</v>
      </c>
      <c r="G14" s="36">
        <v>270</v>
      </c>
      <c r="H14" s="36">
        <v>365</v>
      </c>
    </row>
    <row r="15" spans="1:8" x14ac:dyDescent="0.25">
      <c r="A15" s="252" t="s">
        <v>75</v>
      </c>
      <c r="B15" s="37" t="s">
        <v>20</v>
      </c>
      <c r="C15" s="38">
        <v>30</v>
      </c>
      <c r="D15" s="38">
        <v>45</v>
      </c>
      <c r="E15" s="38">
        <v>60</v>
      </c>
      <c r="F15" s="38">
        <v>30</v>
      </c>
      <c r="G15" s="38">
        <v>45</v>
      </c>
      <c r="H15" s="38">
        <v>90</v>
      </c>
    </row>
    <row r="16" spans="1:8" x14ac:dyDescent="0.25">
      <c r="A16" s="253"/>
      <c r="B16" s="37" t="s">
        <v>21</v>
      </c>
      <c r="C16" s="38">
        <v>45</v>
      </c>
      <c r="D16" s="38">
        <v>45</v>
      </c>
      <c r="E16" s="38">
        <v>60</v>
      </c>
      <c r="F16" s="38">
        <v>45</v>
      </c>
      <c r="G16" s="38">
        <v>60</v>
      </c>
      <c r="H16" s="38">
        <v>120</v>
      </c>
    </row>
    <row r="17" spans="1:8" x14ac:dyDescent="0.25">
      <c r="A17" s="254"/>
      <c r="B17" s="37" t="s">
        <v>22</v>
      </c>
      <c r="C17" s="38">
        <v>45</v>
      </c>
      <c r="D17" s="38">
        <v>60</v>
      </c>
      <c r="E17" s="38">
        <v>90</v>
      </c>
      <c r="F17" s="38">
        <v>60</v>
      </c>
      <c r="G17" s="38">
        <v>90</v>
      </c>
      <c r="H17" s="38">
        <v>180</v>
      </c>
    </row>
    <row r="18" spans="1:8" x14ac:dyDescent="0.25">
      <c r="A18" s="255" t="s">
        <v>76</v>
      </c>
      <c r="B18" s="39" t="s">
        <v>20</v>
      </c>
      <c r="C18" s="40">
        <v>45</v>
      </c>
      <c r="D18" s="40">
        <v>45</v>
      </c>
      <c r="E18" s="40">
        <v>90</v>
      </c>
      <c r="F18" s="40">
        <v>45</v>
      </c>
      <c r="G18" s="40">
        <v>60</v>
      </c>
      <c r="H18" s="40">
        <v>90</v>
      </c>
    </row>
    <row r="19" spans="1:8" x14ac:dyDescent="0.25">
      <c r="A19" s="256"/>
      <c r="B19" s="39" t="s">
        <v>21</v>
      </c>
      <c r="C19" s="40">
        <v>60</v>
      </c>
      <c r="D19" s="40">
        <v>60</v>
      </c>
      <c r="E19" s="40">
        <v>120</v>
      </c>
      <c r="F19" s="40">
        <v>60</v>
      </c>
      <c r="G19" s="40">
        <v>90</v>
      </c>
      <c r="H19" s="40">
        <v>120</v>
      </c>
    </row>
    <row r="20" spans="1:8" x14ac:dyDescent="0.25">
      <c r="A20" s="257"/>
      <c r="B20" s="39" t="s">
        <v>22</v>
      </c>
      <c r="C20" s="40">
        <v>90</v>
      </c>
      <c r="D20" s="40">
        <v>90</v>
      </c>
      <c r="E20" s="40">
        <v>180</v>
      </c>
      <c r="F20" s="40">
        <v>90</v>
      </c>
      <c r="G20" s="40">
        <v>120</v>
      </c>
      <c r="H20" s="40">
        <v>180</v>
      </c>
    </row>
    <row r="21" spans="1:8" x14ac:dyDescent="0.25">
      <c r="A21" s="261" t="s">
        <v>131</v>
      </c>
      <c r="B21" s="33" t="s">
        <v>20</v>
      </c>
      <c r="C21" s="34">
        <v>30</v>
      </c>
      <c r="D21" s="34">
        <v>45</v>
      </c>
      <c r="E21" s="34">
        <v>60</v>
      </c>
      <c r="F21" s="34">
        <v>30</v>
      </c>
      <c r="G21" s="34">
        <v>45</v>
      </c>
      <c r="H21" s="34">
        <v>60</v>
      </c>
    </row>
    <row r="22" spans="1:8" x14ac:dyDescent="0.25">
      <c r="A22" s="262"/>
      <c r="B22" s="33" t="s">
        <v>21</v>
      </c>
      <c r="C22" s="34">
        <v>30</v>
      </c>
      <c r="D22" s="34">
        <v>45</v>
      </c>
      <c r="E22" s="34">
        <v>60</v>
      </c>
      <c r="F22" s="34">
        <v>45</v>
      </c>
      <c r="G22" s="34">
        <v>60</v>
      </c>
      <c r="H22" s="34">
        <v>90</v>
      </c>
    </row>
    <row r="23" spans="1:8" x14ac:dyDescent="0.25">
      <c r="A23" s="263"/>
      <c r="B23" s="33" t="s">
        <v>22</v>
      </c>
      <c r="C23" s="34">
        <v>45</v>
      </c>
      <c r="D23" s="34">
        <v>60</v>
      </c>
      <c r="E23" s="34">
        <v>90</v>
      </c>
      <c r="F23" s="34">
        <v>45</v>
      </c>
      <c r="G23" s="34">
        <v>90</v>
      </c>
      <c r="H23" s="34">
        <v>120</v>
      </c>
    </row>
    <row r="24" spans="1:8" x14ac:dyDescent="0.25">
      <c r="A24" s="258" t="s">
        <v>130</v>
      </c>
      <c r="B24" s="45" t="s">
        <v>20</v>
      </c>
      <c r="C24" s="46">
        <v>30</v>
      </c>
      <c r="D24" s="46">
        <v>30</v>
      </c>
      <c r="E24" s="46">
        <v>45</v>
      </c>
      <c r="F24" s="46">
        <v>30</v>
      </c>
      <c r="G24" s="46">
        <v>45</v>
      </c>
      <c r="H24" s="46">
        <v>90</v>
      </c>
    </row>
    <row r="25" spans="1:8" x14ac:dyDescent="0.25">
      <c r="A25" s="259"/>
      <c r="B25" s="45" t="s">
        <v>21</v>
      </c>
      <c r="C25" s="46">
        <v>45</v>
      </c>
      <c r="D25" s="46">
        <v>45</v>
      </c>
      <c r="E25" s="46">
        <v>60</v>
      </c>
      <c r="F25" s="46">
        <v>45</v>
      </c>
      <c r="G25" s="46">
        <v>60</v>
      </c>
      <c r="H25" s="46">
        <v>120</v>
      </c>
    </row>
    <row r="26" spans="1:8" x14ac:dyDescent="0.25">
      <c r="A26" s="260"/>
      <c r="B26" s="45" t="s">
        <v>22</v>
      </c>
      <c r="C26" s="46">
        <v>60</v>
      </c>
      <c r="D26" s="46">
        <v>60</v>
      </c>
      <c r="E26" s="46">
        <v>90</v>
      </c>
      <c r="F26" s="46">
        <v>60</v>
      </c>
      <c r="G26" s="46">
        <v>90</v>
      </c>
      <c r="H26" s="46">
        <v>180</v>
      </c>
    </row>
    <row r="27" spans="1:8" x14ac:dyDescent="0.25">
      <c r="A27" s="48" t="s">
        <v>152</v>
      </c>
      <c r="B27" s="240" t="s">
        <v>137</v>
      </c>
      <c r="C27" s="240"/>
      <c r="D27" s="240"/>
      <c r="E27" s="240"/>
      <c r="F27" s="240"/>
      <c r="G27" s="240"/>
      <c r="H27" s="241"/>
    </row>
    <row r="28" spans="1:8" x14ac:dyDescent="0.25">
      <c r="A28" s="50" t="s">
        <v>20</v>
      </c>
      <c r="B28" s="235" t="s">
        <v>135</v>
      </c>
      <c r="C28" s="235"/>
      <c r="D28" s="235"/>
      <c r="E28" s="235"/>
      <c r="F28" s="235"/>
      <c r="G28" s="235"/>
      <c r="H28" s="235"/>
    </row>
    <row r="29" spans="1:8" x14ac:dyDescent="0.25">
      <c r="A29" s="50" t="s">
        <v>21</v>
      </c>
      <c r="B29" s="235" t="s">
        <v>136</v>
      </c>
      <c r="C29" s="235"/>
      <c r="D29" s="235"/>
      <c r="E29" s="235"/>
      <c r="F29" s="235"/>
      <c r="G29" s="235"/>
      <c r="H29" s="235"/>
    </row>
    <row r="30" spans="1:8" x14ac:dyDescent="0.25">
      <c r="A30" s="50" t="s">
        <v>22</v>
      </c>
      <c r="B30" s="235" t="s">
        <v>143</v>
      </c>
      <c r="C30" s="235"/>
      <c r="D30" s="235"/>
      <c r="E30" s="235"/>
      <c r="F30" s="235"/>
      <c r="G30" s="235"/>
      <c r="H30" s="235"/>
    </row>
    <row r="31" spans="1:8" x14ac:dyDescent="0.25">
      <c r="A31" s="48" t="s">
        <v>39</v>
      </c>
      <c r="B31" s="240" t="s">
        <v>153</v>
      </c>
      <c r="C31" s="240"/>
      <c r="D31" s="240"/>
      <c r="E31" s="240"/>
      <c r="F31" s="240"/>
      <c r="G31" s="240"/>
      <c r="H31" s="241"/>
    </row>
    <row r="32" spans="1:8" x14ac:dyDescent="0.25">
      <c r="A32" s="50" t="s">
        <v>40</v>
      </c>
      <c r="B32" s="235" t="s">
        <v>149</v>
      </c>
      <c r="C32" s="235"/>
      <c r="D32" s="235"/>
      <c r="E32" s="235"/>
      <c r="F32" s="235"/>
      <c r="G32" s="235"/>
      <c r="H32" s="235"/>
    </row>
    <row r="33" spans="1:8" x14ac:dyDescent="0.25">
      <c r="A33" s="50" t="s">
        <v>41</v>
      </c>
      <c r="B33" s="235" t="s">
        <v>138</v>
      </c>
      <c r="C33" s="235"/>
      <c r="D33" s="235"/>
      <c r="E33" s="235"/>
      <c r="F33" s="235"/>
      <c r="G33" s="235"/>
      <c r="H33" s="235"/>
    </row>
    <row r="34" spans="1:8" x14ac:dyDescent="0.25">
      <c r="A34" s="50" t="s">
        <v>42</v>
      </c>
      <c r="B34" s="235" t="s">
        <v>139</v>
      </c>
      <c r="C34" s="235"/>
      <c r="D34" s="235"/>
      <c r="E34" s="235"/>
      <c r="F34" s="235"/>
      <c r="G34" s="235"/>
      <c r="H34" s="235"/>
    </row>
  </sheetData>
  <sheetProtection sheet="1" objects="1" scenarios="1"/>
  <mergeCells count="20">
    <mergeCell ref="A9:A11"/>
    <mergeCell ref="C1:E1"/>
    <mergeCell ref="B32:H32"/>
    <mergeCell ref="B33:H33"/>
    <mergeCell ref="B34:H34"/>
    <mergeCell ref="A1:A2"/>
    <mergeCell ref="B1:B2"/>
    <mergeCell ref="B28:H28"/>
    <mergeCell ref="B29:H29"/>
    <mergeCell ref="B30:H30"/>
    <mergeCell ref="B27:H27"/>
    <mergeCell ref="B31:H31"/>
    <mergeCell ref="F1:H1"/>
    <mergeCell ref="A3:A5"/>
    <mergeCell ref="A6:A8"/>
    <mergeCell ref="A12:A14"/>
    <mergeCell ref="A15:A17"/>
    <mergeCell ref="A18:A20"/>
    <mergeCell ref="A24:A26"/>
    <mergeCell ref="A21:A23"/>
  </mergeCells>
  <pageMargins left="0.7" right="0.7" top="0.75" bottom="0.75" header="0.3" footer="0.3"/>
  <pageSetup orientation="landscape" r:id="rId1"/>
  <headerFooter>
    <oddHeader>&amp;R&amp;"Arial Black,Regular"&amp;14&amp;A</oddHeader>
    <oddFooter>&amp;RPrinted: 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C8F33-B9D9-4F10-A719-323048FB9404}">
  <sheetPr codeName="Sheet4"/>
  <dimension ref="A1:B65"/>
  <sheetViews>
    <sheetView topLeftCell="A46" zoomScale="160" zoomScaleNormal="160" workbookViewId="0">
      <selection activeCell="D59" sqref="D59"/>
    </sheetView>
  </sheetViews>
  <sheetFormatPr defaultRowHeight="15" x14ac:dyDescent="0.25"/>
  <cols>
    <col min="1" max="1" width="21.85546875" customWidth="1"/>
    <col min="2" max="7" width="13.85546875" customWidth="1"/>
    <col min="8" max="8" width="17" customWidth="1"/>
  </cols>
  <sheetData>
    <row r="1" spans="1:2" x14ac:dyDescent="0.25">
      <c r="A1" t="s">
        <v>157</v>
      </c>
    </row>
    <row r="2" spans="1:2" x14ac:dyDescent="0.25">
      <c r="A2" t="s">
        <v>62</v>
      </c>
    </row>
    <row r="3" spans="1:2" x14ac:dyDescent="0.25">
      <c r="A3" t="s">
        <v>63</v>
      </c>
    </row>
    <row r="4" spans="1:2" x14ac:dyDescent="0.25">
      <c r="A4" t="s">
        <v>64</v>
      </c>
    </row>
    <row r="5" spans="1:2" x14ac:dyDescent="0.25">
      <c r="A5" t="s">
        <v>65</v>
      </c>
    </row>
    <row r="6" spans="1:2" x14ac:dyDescent="0.25">
      <c r="A6" t="s">
        <v>68</v>
      </c>
    </row>
    <row r="7" spans="1:2" x14ac:dyDescent="0.25">
      <c r="A7" t="s">
        <v>69</v>
      </c>
    </row>
    <row r="8" spans="1:2" x14ac:dyDescent="0.25">
      <c r="A8" t="s">
        <v>70</v>
      </c>
    </row>
    <row r="9" spans="1:2" x14ac:dyDescent="0.25">
      <c r="A9" t="s">
        <v>71</v>
      </c>
    </row>
    <row r="10" spans="1:2" x14ac:dyDescent="0.25">
      <c r="A10" t="s">
        <v>72</v>
      </c>
    </row>
    <row r="12" spans="1:2" x14ac:dyDescent="0.25">
      <c r="A12" t="s">
        <v>58</v>
      </c>
    </row>
    <row r="13" spans="1:2" x14ac:dyDescent="0.25">
      <c r="A13" t="s">
        <v>33</v>
      </c>
    </row>
    <row r="14" spans="1:2" x14ac:dyDescent="0.25">
      <c r="A14" t="s">
        <v>34</v>
      </c>
    </row>
    <row r="16" spans="1:2" x14ac:dyDescent="0.25">
      <c r="A16" s="17" t="s">
        <v>39</v>
      </c>
      <c r="B16" s="17" t="s">
        <v>53</v>
      </c>
    </row>
    <row r="17" spans="1:2" x14ac:dyDescent="0.25">
      <c r="A17" s="16" t="s">
        <v>40</v>
      </c>
      <c r="B17" s="16">
        <v>15</v>
      </c>
    </row>
    <row r="18" spans="1:2" x14ac:dyDescent="0.25">
      <c r="A18" s="16" t="s">
        <v>41</v>
      </c>
      <c r="B18" s="16">
        <v>30</v>
      </c>
    </row>
    <row r="19" spans="1:2" x14ac:dyDescent="0.25">
      <c r="A19" s="16" t="s">
        <v>42</v>
      </c>
      <c r="B19" s="16">
        <v>45</v>
      </c>
    </row>
    <row r="21" spans="1:2" x14ac:dyDescent="0.25">
      <c r="A21" s="17" t="s">
        <v>19</v>
      </c>
      <c r="B21" s="17" t="s">
        <v>53</v>
      </c>
    </row>
    <row r="22" spans="1:2" x14ac:dyDescent="0.25">
      <c r="A22" s="16" t="s">
        <v>20</v>
      </c>
      <c r="B22" s="16">
        <v>20</v>
      </c>
    </row>
    <row r="23" spans="1:2" x14ac:dyDescent="0.25">
      <c r="A23" s="16" t="s">
        <v>21</v>
      </c>
      <c r="B23" s="16">
        <v>30</v>
      </c>
    </row>
    <row r="24" spans="1:2" x14ac:dyDescent="0.25">
      <c r="A24" s="16" t="s">
        <v>22</v>
      </c>
      <c r="B24" s="16">
        <v>45</v>
      </c>
    </row>
    <row r="26" spans="1:2" x14ac:dyDescent="0.25">
      <c r="A26" t="s">
        <v>33</v>
      </c>
    </row>
    <row r="27" spans="1:2" x14ac:dyDescent="0.25">
      <c r="A27" t="s">
        <v>34</v>
      </c>
    </row>
    <row r="29" spans="1:2" x14ac:dyDescent="0.25">
      <c r="A29" t="s">
        <v>56</v>
      </c>
      <c r="B29" t="s">
        <v>54</v>
      </c>
    </row>
    <row r="30" spans="1:2" x14ac:dyDescent="0.25">
      <c r="A30" t="s">
        <v>36</v>
      </c>
      <c r="B30" t="s">
        <v>36</v>
      </c>
    </row>
    <row r="31" spans="1:2" x14ac:dyDescent="0.25">
      <c r="A31" t="s">
        <v>37</v>
      </c>
      <c r="B31" t="s">
        <v>37</v>
      </c>
    </row>
    <row r="32" spans="1:2" x14ac:dyDescent="0.25">
      <c r="B32" t="s">
        <v>31</v>
      </c>
    </row>
    <row r="33" spans="1:1" x14ac:dyDescent="0.25">
      <c r="A33" t="s">
        <v>55</v>
      </c>
    </row>
    <row r="34" spans="1:1" x14ac:dyDescent="0.25">
      <c r="A34" t="s">
        <v>51</v>
      </c>
    </row>
    <row r="35" spans="1:1" x14ac:dyDescent="0.25">
      <c r="A35" t="s">
        <v>52</v>
      </c>
    </row>
    <row r="37" spans="1:1" x14ac:dyDescent="0.25">
      <c r="A37" t="s">
        <v>156</v>
      </c>
    </row>
    <row r="38" spans="1:1" x14ac:dyDescent="0.25">
      <c r="A38" t="s">
        <v>62</v>
      </c>
    </row>
    <row r="39" spans="1:1" x14ac:dyDescent="0.25">
      <c r="A39" t="s">
        <v>63</v>
      </c>
    </row>
    <row r="40" spans="1:1" x14ac:dyDescent="0.25">
      <c r="A40" t="s">
        <v>64</v>
      </c>
    </row>
    <row r="41" spans="1:1" x14ac:dyDescent="0.25">
      <c r="A41" t="s">
        <v>65</v>
      </c>
    </row>
    <row r="42" spans="1:1" x14ac:dyDescent="0.25">
      <c r="A42" t="s">
        <v>68</v>
      </c>
    </row>
    <row r="43" spans="1:1" x14ac:dyDescent="0.25">
      <c r="A43" t="s">
        <v>69</v>
      </c>
    </row>
    <row r="44" spans="1:1" x14ac:dyDescent="0.25">
      <c r="A44" t="s">
        <v>66</v>
      </c>
    </row>
    <row r="45" spans="1:1" x14ac:dyDescent="0.25">
      <c r="A45" t="s">
        <v>67</v>
      </c>
    </row>
    <row r="46" spans="1:1" x14ac:dyDescent="0.25">
      <c r="A46" t="s">
        <v>70</v>
      </c>
    </row>
    <row r="47" spans="1:1" x14ac:dyDescent="0.25">
      <c r="A47" t="s">
        <v>71</v>
      </c>
    </row>
    <row r="48" spans="1:1" x14ac:dyDescent="0.25">
      <c r="A48" t="s">
        <v>72</v>
      </c>
    </row>
    <row r="50" spans="1:1" x14ac:dyDescent="0.25">
      <c r="A50" t="s">
        <v>96</v>
      </c>
    </row>
    <row r="51" spans="1:1" x14ac:dyDescent="0.25">
      <c r="A51" t="s">
        <v>94</v>
      </c>
    </row>
    <row r="52" spans="1:1" x14ac:dyDescent="0.25">
      <c r="A52" t="s">
        <v>93</v>
      </c>
    </row>
    <row r="53" spans="1:1" x14ac:dyDescent="0.25">
      <c r="A53" t="s">
        <v>89</v>
      </c>
    </row>
    <row r="54" spans="1:1" x14ac:dyDescent="0.25">
      <c r="A54" t="s">
        <v>90</v>
      </c>
    </row>
    <row r="55" spans="1:1" x14ac:dyDescent="0.25">
      <c r="A55" t="s">
        <v>91</v>
      </c>
    </row>
    <row r="57" spans="1:1" x14ac:dyDescent="0.25">
      <c r="A57" t="s">
        <v>88</v>
      </c>
    </row>
    <row r="58" spans="1:1" x14ac:dyDescent="0.25">
      <c r="A58" t="s">
        <v>178</v>
      </c>
    </row>
    <row r="59" spans="1:1" x14ac:dyDescent="0.25">
      <c r="A59" t="s">
        <v>179</v>
      </c>
    </row>
    <row r="60" spans="1:1" x14ac:dyDescent="0.25">
      <c r="A60" t="s">
        <v>98</v>
      </c>
    </row>
    <row r="61" spans="1:1" x14ac:dyDescent="0.25">
      <c r="A61" t="s">
        <v>97</v>
      </c>
    </row>
    <row r="62" spans="1:1" x14ac:dyDescent="0.25">
      <c r="A62" t="s">
        <v>102</v>
      </c>
    </row>
    <row r="63" spans="1:1" x14ac:dyDescent="0.25">
      <c r="A63" t="s">
        <v>99</v>
      </c>
    </row>
    <row r="64" spans="1:1" x14ac:dyDescent="0.25">
      <c r="A64" t="s">
        <v>100</v>
      </c>
    </row>
    <row r="65" spans="1:1" x14ac:dyDescent="0.25">
      <c r="A65" t="s">
        <v>101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A79DB-CF6E-48B5-9780-56C66B2B6E48}">
  <sheetPr codeName="Sheet5">
    <tabColor theme="2"/>
    <pageSetUpPr fitToPage="1"/>
  </sheetPr>
  <dimension ref="A1:M41"/>
  <sheetViews>
    <sheetView topLeftCell="A9" zoomScale="130" zoomScaleNormal="130" zoomScalePageLayoutView="145" workbookViewId="0">
      <selection activeCell="J26" sqref="J26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4.85546875" style="1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7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3" t="s">
        <v>30</v>
      </c>
      <c r="K16" s="171" t="s">
        <v>168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53" t="s">
        <v>48</v>
      </c>
    </row>
    <row r="19" spans="1:13" ht="83.4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45688</v>
      </c>
      <c r="M22" s="73"/>
    </row>
    <row r="23" spans="1:13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45698</v>
      </c>
      <c r="L23" s="56">
        <v>45693</v>
      </c>
      <c r="M23" s="73"/>
    </row>
    <row r="24" spans="1:13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45708</v>
      </c>
      <c r="L24" s="56">
        <v>45706</v>
      </c>
      <c r="M24" s="73"/>
    </row>
    <row r="25" spans="1:13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27</v>
      </c>
      <c r="K25" s="27">
        <f>IF(ISBLANK(L24),K24+J25,L24+J25)</f>
        <v>45733</v>
      </c>
      <c r="L25" s="26"/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  <c r="M26" s="73"/>
    </row>
    <row r="27" spans="1:13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  <c r="M27" s="73"/>
    </row>
    <row r="28" spans="1:13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/>
      <c r="M28" s="73"/>
    </row>
    <row r="29" spans="1:13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 t="shared" ref="K29:K41" si="0">IF(ISBLANK(L28),K28+J29,L28+J29)</f>
        <v>#N/A</v>
      </c>
      <c r="L29" s="26"/>
      <c r="M29" s="73"/>
    </row>
    <row r="30" spans="1:13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 t="e">
        <f t="shared" si="0"/>
        <v>#N/A</v>
      </c>
      <c r="L30" s="26"/>
      <c r="M30" s="73"/>
    </row>
    <row r="31" spans="1:13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 t="e">
        <f t="shared" si="0"/>
        <v>#N/A</v>
      </c>
      <c r="L31" s="26"/>
      <c r="M31" s="73"/>
    </row>
    <row r="32" spans="1:13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 t="e">
        <f t="shared" si="0"/>
        <v>#N/A</v>
      </c>
      <c r="L32" s="26"/>
      <c r="M32" s="73"/>
    </row>
    <row r="33" spans="1:13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 t="e">
        <f t="shared" si="0"/>
        <v>#N/A</v>
      </c>
      <c r="L33" s="56"/>
      <c r="M33" s="73"/>
    </row>
    <row r="34" spans="1:13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 t="e">
        <f t="shared" si="0"/>
        <v>#N/A</v>
      </c>
      <c r="L34" s="26"/>
      <c r="M34" s="73"/>
    </row>
    <row r="35" spans="1:13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 t="e">
        <f t="shared" si="0"/>
        <v>#N/A</v>
      </c>
      <c r="L35" s="26"/>
      <c r="M35" s="73"/>
    </row>
    <row r="36" spans="1:13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 t="e">
        <f t="shared" si="0"/>
        <v>#N/A</v>
      </c>
      <c r="L36" s="26"/>
      <c r="M36" s="73"/>
    </row>
    <row r="37" spans="1:13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 t="e">
        <f t="shared" si="0"/>
        <v>#N/A</v>
      </c>
      <c r="L37" s="56"/>
      <c r="M37" s="73"/>
    </row>
    <row r="38" spans="1:13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 t="e">
        <f t="shared" si="0"/>
        <v>#N/A</v>
      </c>
      <c r="L38" s="26"/>
      <c r="M38" s="73"/>
    </row>
    <row r="39" spans="1:13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 t="e">
        <f t="shared" si="0"/>
        <v>#N/A</v>
      </c>
      <c r="L39" s="26"/>
      <c r="M39" s="73"/>
    </row>
    <row r="40" spans="1:13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 t="e">
        <f t="shared" si="0"/>
        <v>#N/A</v>
      </c>
      <c r="L40" s="26"/>
      <c r="M40" s="73"/>
    </row>
    <row r="41" spans="1:13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 t="e">
        <f t="shared" si="0"/>
        <v>#N/A</v>
      </c>
      <c r="L41" s="26"/>
      <c r="M41" s="73"/>
    </row>
  </sheetData>
  <sheetProtection sheet="1" objects="1" scenarios="1"/>
  <mergeCells count="116">
    <mergeCell ref="G21:H21"/>
    <mergeCell ref="A21:F21"/>
    <mergeCell ref="A18:B18"/>
    <mergeCell ref="G18:H18"/>
    <mergeCell ref="I18:J18"/>
    <mergeCell ref="D18:E18"/>
    <mergeCell ref="A17:B17"/>
    <mergeCell ref="A14:B14"/>
    <mergeCell ref="D14:E14"/>
    <mergeCell ref="H14:K14"/>
    <mergeCell ref="F14:G14"/>
    <mergeCell ref="C17:E17"/>
    <mergeCell ref="A20:B20"/>
    <mergeCell ref="G20:I20"/>
    <mergeCell ref="C20:E20"/>
    <mergeCell ref="K20:L20"/>
    <mergeCell ref="A19:B19"/>
    <mergeCell ref="C19:L19"/>
    <mergeCell ref="H17:K17"/>
    <mergeCell ref="H10:I10"/>
    <mergeCell ref="J10:K10"/>
    <mergeCell ref="A11:C11"/>
    <mergeCell ref="D11:E11"/>
    <mergeCell ref="F11:G11"/>
    <mergeCell ref="H11:I11"/>
    <mergeCell ref="J11:K11"/>
    <mergeCell ref="A12:L12"/>
    <mergeCell ref="A13:F13"/>
    <mergeCell ref="G13:H13"/>
    <mergeCell ref="J13:K13"/>
    <mergeCell ref="A1:B1"/>
    <mergeCell ref="C1:D1"/>
    <mergeCell ref="E1:F1"/>
    <mergeCell ref="G1:L1"/>
    <mergeCell ref="B2:C2"/>
    <mergeCell ref="G2:H2"/>
    <mergeCell ref="K5:L5"/>
    <mergeCell ref="A4:D4"/>
    <mergeCell ref="E4:F4"/>
    <mergeCell ref="G4:H4"/>
    <mergeCell ref="I4:J4"/>
    <mergeCell ref="K4:L4"/>
    <mergeCell ref="B5:C5"/>
    <mergeCell ref="D5:E5"/>
    <mergeCell ref="F5:G5"/>
    <mergeCell ref="H5:J5"/>
    <mergeCell ref="A2:A3"/>
    <mergeCell ref="D2:F3"/>
    <mergeCell ref="I2:I3"/>
    <mergeCell ref="B3:C3"/>
    <mergeCell ref="G3:H3"/>
    <mergeCell ref="J2:L3"/>
    <mergeCell ref="A6:L6"/>
    <mergeCell ref="A7:C7"/>
    <mergeCell ref="D7:E7"/>
    <mergeCell ref="F7:G7"/>
    <mergeCell ref="H7:I7"/>
    <mergeCell ref="J7:K7"/>
    <mergeCell ref="F17:G17"/>
    <mergeCell ref="A15:L15"/>
    <mergeCell ref="A16:B16"/>
    <mergeCell ref="K16:L16"/>
    <mergeCell ref="C16:I16"/>
    <mergeCell ref="F9:G9"/>
    <mergeCell ref="H9:I9"/>
    <mergeCell ref="J9:K9"/>
    <mergeCell ref="A8:C8"/>
    <mergeCell ref="D8:E8"/>
    <mergeCell ref="F8:G8"/>
    <mergeCell ref="H8:I8"/>
    <mergeCell ref="J8:K8"/>
    <mergeCell ref="A9:C9"/>
    <mergeCell ref="D9:E9"/>
    <mergeCell ref="A10:C10"/>
    <mergeCell ref="D10:E10"/>
    <mergeCell ref="F10:G10"/>
    <mergeCell ref="A22:F22"/>
    <mergeCell ref="G22:H22"/>
    <mergeCell ref="G27:H27"/>
    <mergeCell ref="G28:H28"/>
    <mergeCell ref="G29:H29"/>
    <mergeCell ref="G30:H30"/>
    <mergeCell ref="G32:H32"/>
    <mergeCell ref="A24:F24"/>
    <mergeCell ref="G24:H24"/>
    <mergeCell ref="A23:F23"/>
    <mergeCell ref="A26:F26"/>
    <mergeCell ref="A27:F27"/>
    <mergeCell ref="A28:F28"/>
    <mergeCell ref="A29:F29"/>
    <mergeCell ref="A31:F31"/>
    <mergeCell ref="G31:H31"/>
    <mergeCell ref="A25:F25"/>
    <mergeCell ref="G25:H25"/>
    <mergeCell ref="A30:F30"/>
    <mergeCell ref="A32:F32"/>
    <mergeCell ref="G23:H23"/>
    <mergeCell ref="G26:H26"/>
    <mergeCell ref="A39:F39"/>
    <mergeCell ref="A41:F41"/>
    <mergeCell ref="A38:F38"/>
    <mergeCell ref="G34:H34"/>
    <mergeCell ref="G35:H35"/>
    <mergeCell ref="G33:H33"/>
    <mergeCell ref="A34:F34"/>
    <mergeCell ref="A35:F35"/>
    <mergeCell ref="A33:F33"/>
    <mergeCell ref="A36:F36"/>
    <mergeCell ref="A37:F37"/>
    <mergeCell ref="G41:H41"/>
    <mergeCell ref="G38:H38"/>
    <mergeCell ref="G36:H36"/>
    <mergeCell ref="G37:H37"/>
    <mergeCell ref="G39:H39"/>
    <mergeCell ref="A40:F40"/>
    <mergeCell ref="G40:H40"/>
  </mergeCells>
  <conditionalFormatting sqref="A24:F25">
    <cfRule type="expression" dxfId="138" priority="38">
      <formula>#REF!="p"</formula>
    </cfRule>
  </conditionalFormatting>
  <conditionalFormatting sqref="A25:F25">
    <cfRule type="expression" dxfId="137" priority="8">
      <formula>$L25="p"</formula>
    </cfRule>
  </conditionalFormatting>
  <conditionalFormatting sqref="G22:J306">
    <cfRule type="expression" dxfId="136" priority="3">
      <formula>$I22="Other"</formula>
    </cfRule>
    <cfRule type="expression" dxfId="135" priority="4">
      <formula>$I22="Contractor"</formula>
    </cfRule>
    <cfRule type="expression" dxfId="134" priority="5">
      <formula>$I22="Utility"</formula>
    </cfRule>
    <cfRule type="expression" dxfId="133" priority="6">
      <formula>$I22="Project Team"</formula>
    </cfRule>
    <cfRule type="expression" dxfId="132" priority="7">
      <formula>$I22="AUS_Utilities"</formula>
    </cfRule>
  </conditionalFormatting>
  <conditionalFormatting sqref="I18:J18">
    <cfRule type="expression" dxfId="131" priority="2">
      <formula>$F18="YES"</formula>
    </cfRule>
  </conditionalFormatting>
  <conditionalFormatting sqref="K22:K41">
    <cfRule type="expression" dxfId="130" priority="1">
      <formula>OR(WEEKDAY($K22,2)=6,WEEKDAY($K22,2)=7)</formula>
    </cfRule>
  </conditionalFormatting>
  <hyperlinks>
    <hyperlink ref="L17" location="'Project Info'!A1" display="'Project Info'!A1" xr:uid="{5B7387A7-8FC1-403A-AD81-86FA18854990}"/>
  </hyperlinks>
  <printOptions horizontalCentered="1"/>
  <pageMargins left="0.5" right="0.5" top="0.75" bottom="0.75" header="0.3" footer="0.3"/>
  <pageSetup scale="95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ABF4097-7142-4A7D-98D7-2882464F9E72}">
          <x14:formula1>
            <xm:f>Lists!$A$30:$A$31</xm:f>
          </x14:formula1>
          <xm:sqref>I18:J18</xm:sqref>
        </x14:dataValidation>
        <x14:dataValidation type="list" allowBlank="1" showInputMessage="1" showErrorMessage="1" xr:uid="{1C0C73CE-1F66-42D1-95CF-3187801330EC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42E76C97-5A12-4CA8-B1EB-39B154F5D5F4}">
          <x14:formula1>
            <xm:f>Lists!$A$13:$A$14</xm:f>
          </x14:formula1>
          <xm:sqref>C18 K18 F18</xm:sqref>
        </x14:dataValidation>
        <x14:dataValidation type="list" allowBlank="1" showInputMessage="1" showErrorMessage="1" xr:uid="{8FCAAAF0-8E7C-45B1-AE9D-3EA0FA2B6858}">
          <x14:formula1>
            <xm:f>Lists!$A$2:$A$10</xm:f>
          </x14:formula1>
          <xm:sqref>H17:K17</xm:sqref>
        </x14:dataValidation>
        <x14:dataValidation type="list" allowBlank="1" showInputMessage="1" showErrorMessage="1" xr:uid="{8EDC567C-BE05-45E5-A597-B70027279834}">
          <x14:formula1>
            <xm:f>Lists!$A$51:$A$55</xm:f>
          </x14:formula1>
          <xm:sqref>I22:I41</xm:sqref>
        </x14:dataValidation>
        <x14:dataValidation type="list" allowBlank="1" showInputMessage="1" showErrorMessage="1" xr:uid="{85FF4B9C-2DE2-4B53-94D3-081411A90ED4}">
          <x14:formula1>
            <xm:f>Lists!$A$58:$A$65</xm:f>
          </x14:formula1>
          <xm:sqref>G22:H41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370D2-0D82-4731-95D0-ECD8BDFED62C}">
  <sheetPr>
    <tabColor theme="2"/>
    <pageSetUpPr fitToPage="1"/>
  </sheetPr>
  <dimension ref="A1:M41"/>
  <sheetViews>
    <sheetView topLeftCell="A10" zoomScale="130" zoomScaleNormal="130" zoomScalePageLayoutView="145" workbookViewId="0">
      <selection activeCell="I13" sqref="I1:L1048576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5.28515625" style="1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1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60" t="s">
        <v>30</v>
      </c>
      <c r="K16" s="171" t="s">
        <v>169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2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45688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45698</v>
      </c>
      <c r="L23" s="56"/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45713</v>
      </c>
      <c r="L24" s="56"/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45738</v>
      </c>
      <c r="L25" s="26"/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/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 t="shared" ref="K29:K41" si="0">IF(ISBLANK(L28),K28+J29,L28+J29)</f>
        <v>#N/A</v>
      </c>
      <c r="L29" s="26"/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 t="e">
        <f t="shared" si="0"/>
        <v>#N/A</v>
      </c>
      <c r="L30" s="26"/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 t="e">
        <f t="shared" si="0"/>
        <v>#N/A</v>
      </c>
      <c r="L31" s="26"/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 t="e">
        <f t="shared" si="0"/>
        <v>#N/A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 t="e">
        <f t="shared" si="0"/>
        <v>#N/A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 t="e">
        <f t="shared" si="0"/>
        <v>#N/A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 t="e">
        <f t="shared" si="0"/>
        <v>#N/A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 t="e">
        <f t="shared" si="0"/>
        <v>#N/A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 t="e">
        <f t="shared" si="0"/>
        <v>#N/A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 t="e">
        <f t="shared" si="0"/>
        <v>#N/A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 t="e">
        <f t="shared" si="0"/>
        <v>#N/A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 t="e">
        <f t="shared" si="0"/>
        <v>#N/A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 t="e">
        <f t="shared" si="0"/>
        <v>#N/A</v>
      </c>
      <c r="L41" s="26"/>
      <c r="M41" s="73"/>
    </row>
  </sheetData>
  <sheetProtection sheet="1" objects="1" scenarios="1"/>
  <mergeCells count="116"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</mergeCells>
  <conditionalFormatting sqref="A24:F25">
    <cfRule type="expression" dxfId="129" priority="2">
      <formula>#REF!="p"</formula>
    </cfRule>
  </conditionalFormatting>
  <conditionalFormatting sqref="A25:F25">
    <cfRule type="expression" dxfId="128" priority="1">
      <formula>$L25="p"</formula>
    </cfRule>
  </conditionalFormatting>
  <conditionalFormatting sqref="G22:J306">
    <cfRule type="expression" dxfId="127" priority="4">
      <formula>$I22="Other"</formula>
    </cfRule>
    <cfRule type="expression" dxfId="126" priority="5">
      <formula>$I22="Contractor"</formula>
    </cfRule>
    <cfRule type="expression" dxfId="125" priority="6">
      <formula>$I22="Utility"</formula>
    </cfRule>
    <cfRule type="expression" dxfId="124" priority="7">
      <formula>$I22="Project Team"</formula>
    </cfRule>
    <cfRule type="expression" dxfId="123" priority="8">
      <formula>$I22="AUS_Utilities"</formula>
    </cfRule>
  </conditionalFormatting>
  <conditionalFormatting sqref="I18:J18">
    <cfRule type="expression" dxfId="122" priority="28">
      <formula>$F18="YES"</formula>
    </cfRule>
  </conditionalFormatting>
  <conditionalFormatting sqref="K22:K41">
    <cfRule type="expression" dxfId="121" priority="3">
      <formula>OR(WEEKDAY($K22,2)=6,WEEKDAY($K22,2)=7)</formula>
    </cfRule>
  </conditionalFormatting>
  <hyperlinks>
    <hyperlink ref="L17" location="'Project Info'!A1" display="'Project Info'!A1" xr:uid="{553A1664-9498-4EF1-A6BE-EE0C1C2A7707}"/>
  </hyperlinks>
  <printOptions horizontalCentered="1"/>
  <pageMargins left="0.5" right="0.5" top="0.75" bottom="0.75" header="0.3" footer="0.3"/>
  <pageSetup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30E0CCFA-F856-40E5-A475-A95B8681EB70}">
          <x14:formula1>
            <xm:f>Lists!$A$2:$A$10</xm:f>
          </x14:formula1>
          <xm:sqref>H17:K17</xm:sqref>
        </x14:dataValidation>
        <x14:dataValidation type="list" allowBlank="1" showInputMessage="1" showErrorMessage="1" xr:uid="{C77A5433-380F-4E5C-A433-5535005DCDB6}">
          <x14:formula1>
            <xm:f>Lists!$A$13:$A$14</xm:f>
          </x14:formula1>
          <xm:sqref>C18 K18 F18</xm:sqref>
        </x14:dataValidation>
        <x14:dataValidation type="list" allowBlank="1" showInputMessage="1" showErrorMessage="1" xr:uid="{F4B2813B-F5AE-44C6-AC4D-6254FA59F7E7}">
          <x14:formula1>
            <xm:f>Lists!$A$58:$A$65</xm:f>
          </x14:formula1>
          <xm:sqref>G22:H41</xm:sqref>
        </x14:dataValidation>
        <x14:dataValidation type="list" allowBlank="1" showInputMessage="1" showErrorMessage="1" xr:uid="{59101146-9C12-494F-99F3-92421C9E2D0E}">
          <x14:formula1>
            <xm:f>Lists!$A$51:$A$55</xm:f>
          </x14:formula1>
          <xm:sqref>I22:I41</xm:sqref>
        </x14:dataValidation>
        <x14:dataValidation type="list" allowBlank="1" showInputMessage="1" showErrorMessage="1" xr:uid="{6CFF95A8-F53A-47C2-8610-76FE778090FB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828C23C5-46A1-4630-AD51-133A29D440E7}">
          <x14:formula1>
            <xm:f>Lists!$A$30:$A$31</xm:f>
          </x14:formula1>
          <xm:sqref>I18:J18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D19F2-28DB-4604-AA3C-2B0E6030169C}">
  <sheetPr>
    <tabColor theme="2"/>
    <pageSetUpPr fitToPage="1"/>
  </sheetPr>
  <dimension ref="A1:M41"/>
  <sheetViews>
    <sheetView topLeftCell="A12" zoomScale="130" zoomScaleNormal="130" zoomScalePageLayoutView="145" workbookViewId="0">
      <selection activeCell="L13" sqref="I1:L1048576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5" style="1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1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60" t="s">
        <v>30</v>
      </c>
      <c r="K16" s="171" t="s">
        <v>171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2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45688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45698</v>
      </c>
      <c r="L23" s="56">
        <v>45703</v>
      </c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45718</v>
      </c>
      <c r="L24" s="56"/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45743</v>
      </c>
      <c r="L25" s="26"/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/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 t="shared" ref="K29:K41" si="0">IF(ISBLANK(L28),K28+J29,L28+J29)</f>
        <v>#N/A</v>
      </c>
      <c r="L29" s="26"/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 t="e">
        <f t="shared" si="0"/>
        <v>#N/A</v>
      </c>
      <c r="L30" s="26"/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 t="e">
        <f t="shared" si="0"/>
        <v>#N/A</v>
      </c>
      <c r="L31" s="26"/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 t="e">
        <f t="shared" si="0"/>
        <v>#N/A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 t="e">
        <f t="shared" si="0"/>
        <v>#N/A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 t="e">
        <f t="shared" si="0"/>
        <v>#N/A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 t="e">
        <f t="shared" si="0"/>
        <v>#N/A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 t="e">
        <f t="shared" si="0"/>
        <v>#N/A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 t="e">
        <f t="shared" si="0"/>
        <v>#N/A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 t="e">
        <f t="shared" si="0"/>
        <v>#N/A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 t="e">
        <f t="shared" si="0"/>
        <v>#N/A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 t="e">
        <f t="shared" si="0"/>
        <v>#N/A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 t="e">
        <f t="shared" si="0"/>
        <v>#N/A</v>
      </c>
      <c r="L41" s="26"/>
      <c r="M41" s="73"/>
    </row>
  </sheetData>
  <sheetProtection sheet="1"/>
  <mergeCells count="116"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</mergeCells>
  <conditionalFormatting sqref="A24:F25">
    <cfRule type="expression" dxfId="120" priority="2">
      <formula>#REF!="p"</formula>
    </cfRule>
  </conditionalFormatting>
  <conditionalFormatting sqref="A25:F25">
    <cfRule type="expression" dxfId="119" priority="1">
      <formula>$L25="p"</formula>
    </cfRule>
  </conditionalFormatting>
  <conditionalFormatting sqref="G22:J306">
    <cfRule type="expression" dxfId="118" priority="4">
      <formula>$I22="Other"</formula>
    </cfRule>
    <cfRule type="expression" dxfId="117" priority="5">
      <formula>$I22="Contractor"</formula>
    </cfRule>
    <cfRule type="expression" dxfId="116" priority="6">
      <formula>$I22="Utility"</formula>
    </cfRule>
    <cfRule type="expression" dxfId="115" priority="7">
      <formula>$I22="Project Team"</formula>
    </cfRule>
    <cfRule type="expression" dxfId="114" priority="8">
      <formula>$I22="AUS_Utilities"</formula>
    </cfRule>
  </conditionalFormatting>
  <conditionalFormatting sqref="I18:J18">
    <cfRule type="expression" dxfId="113" priority="20">
      <formula>$F18="YES"</formula>
    </cfRule>
  </conditionalFormatting>
  <conditionalFormatting sqref="K22:K41">
    <cfRule type="expression" dxfId="112" priority="3">
      <formula>OR(WEEKDAY($K22,2)=6,WEEKDAY($K22,2)=7)</formula>
    </cfRule>
  </conditionalFormatting>
  <hyperlinks>
    <hyperlink ref="L17" location="'Project Info'!A1" display="'Project Info'!A1" xr:uid="{0E728A2D-5164-4517-81F4-BD0F6D8E5942}"/>
  </hyperlinks>
  <printOptions horizontalCentered="1"/>
  <pageMargins left="0.5" right="0.5" top="0.75" bottom="0.75" header="0.3" footer="0.3"/>
  <pageSetup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1550831-05E1-46B7-9834-D7DE80F0F422}">
          <x14:formula1>
            <xm:f>Lists!$A$30:$A$31</xm:f>
          </x14:formula1>
          <xm:sqref>I18:J18</xm:sqref>
        </x14:dataValidation>
        <x14:dataValidation type="list" allowBlank="1" showInputMessage="1" showErrorMessage="1" xr:uid="{900DA7AC-8DCA-4B04-ADF4-08A3EB78AE22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C1466DC0-E460-489A-9566-99C5C1BE8F68}">
          <x14:formula1>
            <xm:f>Lists!$A$51:$A$55</xm:f>
          </x14:formula1>
          <xm:sqref>I22:I41</xm:sqref>
        </x14:dataValidation>
        <x14:dataValidation type="list" allowBlank="1" showInputMessage="1" showErrorMessage="1" xr:uid="{60854F75-52C8-41EB-8052-0887F20A3A49}">
          <x14:formula1>
            <xm:f>Lists!$A$58:$A$65</xm:f>
          </x14:formula1>
          <xm:sqref>G22:H41</xm:sqref>
        </x14:dataValidation>
        <x14:dataValidation type="list" allowBlank="1" showInputMessage="1" showErrorMessage="1" xr:uid="{C2B58C02-A905-4E10-AFB1-732FCCAB9054}">
          <x14:formula1>
            <xm:f>Lists!$A$13:$A$14</xm:f>
          </x14:formula1>
          <xm:sqref>C18 K18 F18</xm:sqref>
        </x14:dataValidation>
        <x14:dataValidation type="list" allowBlank="1" showInputMessage="1" showErrorMessage="1" xr:uid="{1B366152-51E5-4E02-8D08-2AE64477D441}">
          <x14:formula1>
            <xm:f>Lists!$A$2:$A$10</xm:f>
          </x14:formula1>
          <xm:sqref>H17:K17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39DD1-510C-415C-B31F-CE89CDBFEC17}">
  <sheetPr>
    <tabColor theme="2"/>
    <pageSetUpPr fitToPage="1"/>
  </sheetPr>
  <dimension ref="A1:M41"/>
  <sheetViews>
    <sheetView topLeftCell="A16" zoomScale="130" zoomScaleNormal="130" zoomScalePageLayoutView="145" workbookViewId="0">
      <selection activeCell="M29" sqref="M29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5.140625" style="1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1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2"/>
      <c r="J16" s="60" t="s">
        <v>30</v>
      </c>
      <c r="K16" s="171" t="s">
        <v>170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2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45677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45687</v>
      </c>
      <c r="L23" s="56">
        <v>45690</v>
      </c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45705</v>
      </c>
      <c r="L24" s="56">
        <v>45702</v>
      </c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45727</v>
      </c>
      <c r="L25" s="26">
        <v>45730</v>
      </c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>
        <v>45772</v>
      </c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>
        <f>IF(ISBLANK(L26),K26+J27,L26+J27)</f>
        <v>45779</v>
      </c>
      <c r="L27" s="26">
        <v>45802</v>
      </c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/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 t="shared" ref="K29:K41" si="0">IF(ISBLANK(L28),K28+J29,L28+J29)</f>
        <v>#N/A</v>
      </c>
      <c r="L29" s="26"/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 t="e">
        <f t="shared" si="0"/>
        <v>#N/A</v>
      </c>
      <c r="L30" s="26"/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 t="e">
        <f t="shared" si="0"/>
        <v>#N/A</v>
      </c>
      <c r="L31" s="26"/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 t="e">
        <f t="shared" si="0"/>
        <v>#N/A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 t="e">
        <f>IF(ISBLANK(L32),K32+J33,L32+J33)</f>
        <v>#N/A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 t="e">
        <f t="shared" si="0"/>
        <v>#N/A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 t="e">
        <f t="shared" si="0"/>
        <v>#N/A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 t="e">
        <f t="shared" si="0"/>
        <v>#N/A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 t="e">
        <f t="shared" si="0"/>
        <v>#N/A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 t="e">
        <f t="shared" si="0"/>
        <v>#N/A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 t="e">
        <f t="shared" si="0"/>
        <v>#N/A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 t="e">
        <f t="shared" si="0"/>
        <v>#N/A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 t="e">
        <f t="shared" si="0"/>
        <v>#N/A</v>
      </c>
      <c r="L41" s="26"/>
      <c r="M41" s="73"/>
    </row>
  </sheetData>
  <sheetProtection sheet="1" selectLockedCells="1"/>
  <mergeCells count="116"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</mergeCells>
  <conditionalFormatting sqref="A24:F25">
    <cfRule type="expression" dxfId="111" priority="2">
      <formula>#REF!="p"</formula>
    </cfRule>
  </conditionalFormatting>
  <conditionalFormatting sqref="A25:F25">
    <cfRule type="expression" dxfId="110" priority="1">
      <formula>$L25="p"</formula>
    </cfRule>
  </conditionalFormatting>
  <conditionalFormatting sqref="G22:J306">
    <cfRule type="expression" dxfId="109" priority="4">
      <formula>$I22="Other"</formula>
    </cfRule>
    <cfRule type="expression" dxfId="108" priority="5">
      <formula>$I22="Contractor"</formula>
    </cfRule>
    <cfRule type="expression" dxfId="107" priority="6">
      <formula>$I22="Utility"</formula>
    </cfRule>
    <cfRule type="expression" dxfId="106" priority="7">
      <formula>$I22="Project Team"</formula>
    </cfRule>
    <cfRule type="expression" dxfId="105" priority="8">
      <formula>$I22="AUS_Utilities"</formula>
    </cfRule>
  </conditionalFormatting>
  <conditionalFormatting sqref="I18:J18">
    <cfRule type="expression" dxfId="104" priority="20">
      <formula>$F18="YES"</formula>
    </cfRule>
  </conditionalFormatting>
  <conditionalFormatting sqref="K22:K41">
    <cfRule type="expression" dxfId="103" priority="3">
      <formula>OR(WEEKDAY($K22,2)=6,WEEKDAY($K22,2)=7)</formula>
    </cfRule>
  </conditionalFormatting>
  <hyperlinks>
    <hyperlink ref="L17" location="'Project Info'!A1" display="'Project Info'!A1" xr:uid="{D09B710D-6BCD-404B-ADCA-B513EA5B2330}"/>
  </hyperlinks>
  <printOptions horizontalCentered="1"/>
  <pageMargins left="0.5" right="0.5" top="0.75" bottom="0.75" header="0.3" footer="0.3"/>
  <pageSetup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D9414808-0226-4300-A3C5-BD0EC7D7637B}">
          <x14:formula1>
            <xm:f>Lists!$A$2:$A$10</xm:f>
          </x14:formula1>
          <xm:sqref>H17:K17</xm:sqref>
        </x14:dataValidation>
        <x14:dataValidation type="list" allowBlank="1" showInputMessage="1" showErrorMessage="1" xr:uid="{6578258C-472B-474C-938C-2BC5282078A2}">
          <x14:formula1>
            <xm:f>Lists!$A$13:$A$14</xm:f>
          </x14:formula1>
          <xm:sqref>C18 K18 F18</xm:sqref>
        </x14:dataValidation>
        <x14:dataValidation type="list" allowBlank="1" showInputMessage="1" showErrorMessage="1" xr:uid="{B688AD85-3CCF-43ED-BFD6-C32DB9A2E12D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D68DF8F1-0779-442F-BBCE-E52EBB3468D0}">
          <x14:formula1>
            <xm:f>Lists!$A$30:$A$31</xm:f>
          </x14:formula1>
          <xm:sqref>I18:J18</xm:sqref>
        </x14:dataValidation>
        <x14:dataValidation type="list" allowBlank="1" showInputMessage="1" showErrorMessage="1" xr:uid="{42942449-AB71-40D3-888D-56CF4599475C}">
          <x14:formula1>
            <xm:f>Lists!$A$58:$A$65</xm:f>
          </x14:formula1>
          <xm:sqref>G22:H41</xm:sqref>
        </x14:dataValidation>
        <x14:dataValidation type="list" allowBlank="1" showInputMessage="1" showErrorMessage="1" xr:uid="{41F4D282-CEBD-4E25-B7FA-95FFEF583C7C}">
          <x14:formula1>
            <xm:f>Lists!$A$51:$A$55</xm:f>
          </x14:formula1>
          <xm:sqref>I22:I41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C12C9-6633-4295-BD7A-842923D8B3EA}">
  <sheetPr>
    <tabColor theme="2"/>
    <pageSetUpPr fitToPage="1"/>
  </sheetPr>
  <dimension ref="A1:M41"/>
  <sheetViews>
    <sheetView topLeftCell="A13" zoomScale="130" zoomScaleNormal="130" zoomScalePageLayoutView="145" workbookViewId="0">
      <selection activeCell="M33" sqref="M33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5.42578125" style="1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1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60" t="s">
        <v>30</v>
      </c>
      <c r="K16" s="171" t="s">
        <v>176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2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45702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45712</v>
      </c>
      <c r="L23" s="56">
        <v>45716</v>
      </c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45731</v>
      </c>
      <c r="L24" s="56">
        <v>45726</v>
      </c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45751</v>
      </c>
      <c r="L25" s="26">
        <v>45894</v>
      </c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>
        <v>45930</v>
      </c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>
        <f>IF(ISBLANK(L26),K26+J27,L26+J27)</f>
        <v>45937</v>
      </c>
      <c r="L27" s="26">
        <v>45950</v>
      </c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>
        <v>45976</v>
      </c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>
        <f t="shared" ref="K29:K41" si="0">IF(ISBLANK(L28),K28+J29,L28+J29)</f>
        <v>46006</v>
      </c>
      <c r="L29" s="26">
        <v>46143</v>
      </c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>
        <f t="shared" si="0"/>
        <v>46157</v>
      </c>
      <c r="L30" s="26"/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>
        <f t="shared" si="0"/>
        <v>46164</v>
      </c>
      <c r="L31" s="26"/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>
        <f t="shared" si="0"/>
        <v>46171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31</v>
      </c>
      <c r="K33" s="27">
        <f t="shared" si="0"/>
        <v>46202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>
        <f t="shared" si="0"/>
        <v>46209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>
        <f t="shared" si="0"/>
        <v>46216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>
        <f t="shared" si="0"/>
        <v>46246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>
        <f t="shared" si="0"/>
        <v>46276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>
        <f t="shared" si="0"/>
        <v>46291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>
        <f t="shared" si="0"/>
        <v>46471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>
        <f t="shared" si="0"/>
        <v>46485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>
        <f t="shared" si="0"/>
        <v>46499</v>
      </c>
      <c r="L41" s="26"/>
      <c r="M41" s="73"/>
    </row>
  </sheetData>
  <sheetProtection sheet="1" selectLockedCells="1"/>
  <mergeCells count="116"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</mergeCells>
  <conditionalFormatting sqref="A24:F25">
    <cfRule type="expression" dxfId="102" priority="2">
      <formula>#REF!="p"</formula>
    </cfRule>
  </conditionalFormatting>
  <conditionalFormatting sqref="A25:F25">
    <cfRule type="expression" dxfId="101" priority="1">
      <formula>$L25="p"</formula>
    </cfRule>
  </conditionalFormatting>
  <conditionalFormatting sqref="G22:J306">
    <cfRule type="expression" dxfId="100" priority="4">
      <formula>$I22="Other"</formula>
    </cfRule>
    <cfRule type="expression" dxfId="99" priority="5">
      <formula>$I22="Contractor"</formula>
    </cfRule>
    <cfRule type="expression" dxfId="98" priority="6">
      <formula>$I22="Utility"</formula>
    </cfRule>
    <cfRule type="expression" dxfId="97" priority="7">
      <formula>$I22="Project Team"</formula>
    </cfRule>
    <cfRule type="expression" dxfId="96" priority="8">
      <formula>$I22="AUS_Utilities"</formula>
    </cfRule>
  </conditionalFormatting>
  <conditionalFormatting sqref="I18:J18">
    <cfRule type="expression" dxfId="95" priority="20">
      <formula>$F18="YES"</formula>
    </cfRule>
  </conditionalFormatting>
  <conditionalFormatting sqref="K22:K41">
    <cfRule type="expression" dxfId="94" priority="3">
      <formula>OR(WEEKDAY($K22,2)=6,WEEKDAY($K22,2)=7)</formula>
    </cfRule>
  </conditionalFormatting>
  <hyperlinks>
    <hyperlink ref="L17" location="'Project Info'!A1" display="'Project Info'!A1" xr:uid="{80AC2013-0A50-40FB-B40E-ED693F28AF80}"/>
  </hyperlinks>
  <printOptions horizontalCentered="1"/>
  <pageMargins left="0.5" right="0.5" top="0.75" bottom="0.75" header="0.3" footer="0.3"/>
  <pageSetup scale="99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EDA78A2F-9FBF-4420-A120-70BA1EC8891E}">
          <x14:formula1>
            <xm:f>Lists!$A$30:$A$31</xm:f>
          </x14:formula1>
          <xm:sqref>I18:J18</xm:sqref>
        </x14:dataValidation>
        <x14:dataValidation type="list" allowBlank="1" showInputMessage="1" showErrorMessage="1" xr:uid="{E63B6182-A2D7-40E2-8441-D31096AE69BB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87320FD4-38EB-46F8-B2C5-4DE1D5EB67AC}">
          <x14:formula1>
            <xm:f>Lists!$A$51:$A$55</xm:f>
          </x14:formula1>
          <xm:sqref>I22:I41</xm:sqref>
        </x14:dataValidation>
        <x14:dataValidation type="list" allowBlank="1" showInputMessage="1" showErrorMessage="1" xr:uid="{94DD963D-E64A-4492-A2DF-B9410EB4721B}">
          <x14:formula1>
            <xm:f>Lists!$A$58:$A$65</xm:f>
          </x14:formula1>
          <xm:sqref>G22:H41</xm:sqref>
        </x14:dataValidation>
        <x14:dataValidation type="list" allowBlank="1" showInputMessage="1" showErrorMessage="1" xr:uid="{55F21715-AB2B-405E-9C4A-DCB7F1905DE7}">
          <x14:formula1>
            <xm:f>Lists!$A$13:$A$14</xm:f>
          </x14:formula1>
          <xm:sqref>C18 K18 F18</xm:sqref>
        </x14:dataValidation>
        <x14:dataValidation type="list" allowBlank="1" showInputMessage="1" showErrorMessage="1" xr:uid="{437F73BF-9569-4B58-A374-7A8B81A92765}">
          <x14:formula1>
            <xm:f>Lists!$A$2:$A$10</xm:f>
          </x14:formula1>
          <xm:sqref>H17:K17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87277-A65E-4FB5-AB5C-E1FB6776C3E9}">
  <sheetPr>
    <tabColor theme="2"/>
    <pageSetUpPr fitToPage="1"/>
  </sheetPr>
  <dimension ref="A1:M41"/>
  <sheetViews>
    <sheetView topLeftCell="A10" zoomScale="130" zoomScaleNormal="130" zoomScalePageLayoutView="145" workbookViewId="0">
      <selection activeCell="C16" sqref="C16:I16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5.42578125" style="1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5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63" t="s">
        <v>30</v>
      </c>
      <c r="K16" s="171" t="s">
        <v>177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4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45702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45712</v>
      </c>
      <c r="L23" s="56">
        <v>45716</v>
      </c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45731</v>
      </c>
      <c r="L24" s="56">
        <v>45726</v>
      </c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45751</v>
      </c>
      <c r="L25" s="26">
        <v>45894</v>
      </c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>
        <v>45930</v>
      </c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>
        <f>IF(ISBLANK(L26),K26+J27,L26+J27)</f>
        <v>45937</v>
      </c>
      <c r="L27" s="26">
        <v>45950</v>
      </c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>
        <v>45976</v>
      </c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>
        <f t="shared" ref="K29:K41" si="0">IF(ISBLANK(L28),K28+J29,L28+J29)</f>
        <v>46006</v>
      </c>
      <c r="L29" s="26">
        <v>46144</v>
      </c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>
        <f t="shared" si="0"/>
        <v>46158</v>
      </c>
      <c r="L30" s="26">
        <v>46188</v>
      </c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>
        <f t="shared" si="0"/>
        <v>46195</v>
      </c>
      <c r="L31" s="26">
        <v>46226</v>
      </c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>
        <f t="shared" si="0"/>
        <v>46233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>
        <f t="shared" si="0"/>
        <v>46263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>
        <f t="shared" si="0"/>
        <v>46270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>
        <f t="shared" si="0"/>
        <v>46277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>
        <f t="shared" si="0"/>
        <v>46307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>
        <f t="shared" si="0"/>
        <v>46337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>
        <f t="shared" si="0"/>
        <v>46352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>
        <f t="shared" si="0"/>
        <v>46532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>
        <f t="shared" si="0"/>
        <v>46546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>
        <f t="shared" si="0"/>
        <v>46560</v>
      </c>
      <c r="L41" s="26"/>
      <c r="M41" s="73"/>
    </row>
  </sheetData>
  <sheetProtection sheet="1" selectLockedCells="1"/>
  <mergeCells count="116"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</mergeCells>
  <conditionalFormatting sqref="A24:F25">
    <cfRule type="expression" dxfId="93" priority="2">
      <formula>#REF!="p"</formula>
    </cfRule>
  </conditionalFormatting>
  <conditionalFormatting sqref="A25:F25">
    <cfRule type="expression" dxfId="92" priority="1">
      <formula>$L25="p"</formula>
    </cfRule>
  </conditionalFormatting>
  <conditionalFormatting sqref="G22:J306">
    <cfRule type="expression" dxfId="91" priority="4">
      <formula>$I22="Other"</formula>
    </cfRule>
    <cfRule type="expression" dxfId="90" priority="5">
      <formula>$I22="Contractor"</formula>
    </cfRule>
    <cfRule type="expression" dxfId="89" priority="6">
      <formula>$I22="Utility"</formula>
    </cfRule>
    <cfRule type="expression" dxfId="88" priority="7">
      <formula>$I22="Project Team"</formula>
    </cfRule>
    <cfRule type="expression" dxfId="87" priority="8">
      <formula>$I22="AUS_Utilities"</formula>
    </cfRule>
  </conditionalFormatting>
  <conditionalFormatting sqref="I18:J18">
    <cfRule type="expression" dxfId="86" priority="20">
      <formula>$F18="YES"</formula>
    </cfRule>
  </conditionalFormatting>
  <conditionalFormatting sqref="K22:K41">
    <cfRule type="expression" dxfId="85" priority="3">
      <formula>OR(WEEKDAY($K22,2)=6,WEEKDAY($K22,2)=7)</formula>
    </cfRule>
  </conditionalFormatting>
  <hyperlinks>
    <hyperlink ref="L17" location="'Project Info'!A1" display="'Project Info'!A1" xr:uid="{77A54131-2304-46E8-97FE-0AEEE00A96A1}"/>
  </hyperlinks>
  <printOptions horizontalCentered="1"/>
  <pageMargins left="0.5" right="0.5" top="0.75" bottom="0.75" header="0.3" footer="0.3"/>
  <pageSetup scale="99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34275413-DBD6-4B17-B2E4-F91C1176ADDA}">
          <x14:formula1>
            <xm:f>Lists!$A$2:$A$10</xm:f>
          </x14:formula1>
          <xm:sqref>H17:K17</xm:sqref>
        </x14:dataValidation>
        <x14:dataValidation type="list" allowBlank="1" showInputMessage="1" showErrorMessage="1" xr:uid="{9CBEE42C-73D4-43BC-87E0-7D47B35ABD47}">
          <x14:formula1>
            <xm:f>Lists!$A$13:$A$14</xm:f>
          </x14:formula1>
          <xm:sqref>C18 K18 F18</xm:sqref>
        </x14:dataValidation>
        <x14:dataValidation type="list" allowBlank="1" showInputMessage="1" showErrorMessage="1" xr:uid="{FEBFE019-2B5E-403C-A7AD-F4F643C1FAF8}">
          <x14:formula1>
            <xm:f>Lists!$A$58:$A$65</xm:f>
          </x14:formula1>
          <xm:sqref>G22:H41</xm:sqref>
        </x14:dataValidation>
        <x14:dataValidation type="list" allowBlank="1" showInputMessage="1" showErrorMessage="1" xr:uid="{986EB7D6-EC26-458D-9456-BC13D52B4087}">
          <x14:formula1>
            <xm:f>Lists!$A$51:$A$55</xm:f>
          </x14:formula1>
          <xm:sqref>I22:I41</xm:sqref>
        </x14:dataValidation>
        <x14:dataValidation type="list" allowBlank="1" showInputMessage="1" showErrorMessage="1" xr:uid="{A0DD4370-8B54-4BC9-ABD3-A994511EC594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3995CC9E-C597-4B62-B987-2712E6415778}">
          <x14:formula1>
            <xm:f>Lists!$A$30:$A$31</xm:f>
          </x14:formula1>
          <xm:sqref>I18:J18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A756E-394C-4194-940F-7392315C5C47}">
  <sheetPr>
    <tabColor theme="2"/>
    <pageSetUpPr fitToPage="1"/>
  </sheetPr>
  <dimension ref="A1:M41"/>
  <sheetViews>
    <sheetView topLeftCell="A10" zoomScale="130" zoomScaleNormal="130" zoomScalePageLayoutView="145" workbookViewId="0">
      <selection activeCell="C16" sqref="C16:I16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5.5703125" style="1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7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66" t="s">
        <v>30</v>
      </c>
      <c r="K16" s="171" t="s">
        <v>182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8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45686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45696</v>
      </c>
      <c r="L23" s="56"/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45711</v>
      </c>
      <c r="L24" s="56"/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45736</v>
      </c>
      <c r="L25" s="26"/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/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 t="shared" ref="K29:K41" si="0">IF(ISBLANK(L28),K28+J29,L28+J29)</f>
        <v>#N/A</v>
      </c>
      <c r="L29" s="26"/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 t="e">
        <f t="shared" si="0"/>
        <v>#N/A</v>
      </c>
      <c r="L30" s="26"/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 t="e">
        <f t="shared" si="0"/>
        <v>#N/A</v>
      </c>
      <c r="L31" s="26"/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 t="e">
        <f t="shared" si="0"/>
        <v>#N/A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 t="e">
        <f t="shared" si="0"/>
        <v>#N/A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 t="e">
        <f t="shared" si="0"/>
        <v>#N/A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 t="e">
        <f t="shared" si="0"/>
        <v>#N/A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 t="e">
        <f t="shared" si="0"/>
        <v>#N/A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 t="e">
        <f t="shared" si="0"/>
        <v>#N/A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 t="e">
        <f t="shared" si="0"/>
        <v>#N/A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 t="e">
        <f t="shared" si="0"/>
        <v>#N/A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 t="e">
        <f t="shared" si="0"/>
        <v>#N/A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 t="e">
        <f t="shared" si="0"/>
        <v>#N/A</v>
      </c>
      <c r="L41" s="26"/>
      <c r="M41" s="73"/>
    </row>
  </sheetData>
  <sheetProtection sheet="1" selectLockedCells="1"/>
  <mergeCells count="116"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</mergeCells>
  <conditionalFormatting sqref="A24:F25">
    <cfRule type="expression" dxfId="84" priority="2">
      <formula>#REF!="p"</formula>
    </cfRule>
  </conditionalFormatting>
  <conditionalFormatting sqref="A25:F25">
    <cfRule type="expression" dxfId="83" priority="1">
      <formula>$L25="p"</formula>
    </cfRule>
  </conditionalFormatting>
  <conditionalFormatting sqref="G22:J306">
    <cfRule type="expression" dxfId="82" priority="4">
      <formula>$I22="Other"</formula>
    </cfRule>
    <cfRule type="expression" dxfId="81" priority="5">
      <formula>$I22="Contractor"</formula>
    </cfRule>
    <cfRule type="expression" dxfId="80" priority="6">
      <formula>$I22="Utility"</formula>
    </cfRule>
    <cfRule type="expression" dxfId="79" priority="7">
      <formula>$I22="Project Team"</formula>
    </cfRule>
    <cfRule type="expression" dxfId="78" priority="8">
      <formula>$I22="AUS_Utilities"</formula>
    </cfRule>
  </conditionalFormatting>
  <conditionalFormatting sqref="I18:J18">
    <cfRule type="expression" dxfId="77" priority="19">
      <formula>$F18="YES"</formula>
    </cfRule>
  </conditionalFormatting>
  <conditionalFormatting sqref="K22:K41">
    <cfRule type="expression" dxfId="76" priority="3">
      <formula>OR(WEEKDAY($K22,2)=6,WEEKDAY($K22,2)=7)</formula>
    </cfRule>
  </conditionalFormatting>
  <hyperlinks>
    <hyperlink ref="L17" location="'Project Info'!A1" display="'Project Info'!A1" xr:uid="{7E2B27D1-38B7-4C8E-AA94-47100E81135E}"/>
  </hyperlinks>
  <printOptions horizontalCentered="1"/>
  <pageMargins left="0.5" right="0.5" top="0.75" bottom="0.75" header="0.3" footer="0.3"/>
  <pageSetup scale="99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26937B1-DBE0-44D0-A49B-CD3DD35EC787}">
          <x14:formula1>
            <xm:f>Lists!$A$30:$A$31</xm:f>
          </x14:formula1>
          <xm:sqref>I18:J18</xm:sqref>
        </x14:dataValidation>
        <x14:dataValidation type="list" allowBlank="1" showInputMessage="1" showErrorMessage="1" xr:uid="{5A606E7C-2F8D-49F9-919A-E41E89595BEB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2C72B065-8772-4F09-9418-5665B7D30ACA}">
          <x14:formula1>
            <xm:f>Lists!$A$51:$A$55</xm:f>
          </x14:formula1>
          <xm:sqref>I22:I41</xm:sqref>
        </x14:dataValidation>
        <x14:dataValidation type="list" allowBlank="1" showInputMessage="1" showErrorMessage="1" xr:uid="{BB930D07-0410-41D2-8337-298CA1D0C44A}">
          <x14:formula1>
            <xm:f>Lists!$A$58:$A$65</xm:f>
          </x14:formula1>
          <xm:sqref>G22:H41</xm:sqref>
        </x14:dataValidation>
        <x14:dataValidation type="list" allowBlank="1" showInputMessage="1" showErrorMessage="1" xr:uid="{BD6B0428-BCC0-47AF-8ED1-C306F3746619}">
          <x14:formula1>
            <xm:f>Lists!$A$13:$A$14</xm:f>
          </x14:formula1>
          <xm:sqref>C18 K18 F18</xm:sqref>
        </x14:dataValidation>
        <x14:dataValidation type="list" allowBlank="1" showInputMessage="1" showErrorMessage="1" xr:uid="{A8726835-B281-47F7-B572-FAF0C86CFA14}">
          <x14:formula1>
            <xm:f>Lists!$A$2:$A$10</xm:f>
          </x14:formula1>
          <xm:sqref>H17:K17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B8DE8-4573-44F0-8805-F3BB9A3004A4}">
  <sheetPr>
    <tabColor theme="2"/>
    <pageSetUpPr fitToPage="1"/>
  </sheetPr>
  <dimension ref="A1:M41"/>
  <sheetViews>
    <sheetView topLeftCell="A9" zoomScale="130" zoomScaleNormal="130" zoomScalePageLayoutView="145" workbookViewId="0">
      <selection activeCell="C16" sqref="C16:I16"/>
    </sheetView>
  </sheetViews>
  <sheetFormatPr defaultColWidth="8.85546875" defaultRowHeight="13.5" x14ac:dyDescent="0.25"/>
  <cols>
    <col min="1" max="8" width="7.85546875" style="1" customWidth="1"/>
    <col min="9" max="11" width="9.28515625" style="1" customWidth="1"/>
    <col min="12" max="12" width="9.28515625" style="22" customWidth="1"/>
    <col min="13" max="13" width="37" style="1" customWidth="1"/>
    <col min="14" max="16384" width="8.85546875" style="1"/>
  </cols>
  <sheetData>
    <row r="1" spans="1:12" ht="15" x14ac:dyDescent="0.25">
      <c r="A1" s="123" t="s">
        <v>1</v>
      </c>
      <c r="B1" s="123"/>
      <c r="C1" s="181">
        <f>'Project Info'!C1</f>
        <v>0</v>
      </c>
      <c r="D1" s="181"/>
      <c r="E1" s="182" t="s">
        <v>0</v>
      </c>
      <c r="F1" s="183"/>
      <c r="G1" s="181">
        <f>'Project Info'!G1</f>
        <v>0</v>
      </c>
      <c r="H1" s="181"/>
      <c r="I1" s="181"/>
      <c r="J1" s="181"/>
      <c r="K1" s="181"/>
      <c r="L1" s="181"/>
    </row>
    <row r="2" spans="1:12" ht="17.45" customHeight="1" x14ac:dyDescent="0.25">
      <c r="A2" s="128" t="s">
        <v>2</v>
      </c>
      <c r="B2" s="184">
        <f>'Project Info'!B2</f>
        <v>0</v>
      </c>
      <c r="C2" s="184"/>
      <c r="D2" s="130" t="s">
        <v>3</v>
      </c>
      <c r="E2" s="131"/>
      <c r="F2" s="132"/>
      <c r="G2" s="185">
        <f>'Project Info'!G2</f>
        <v>0</v>
      </c>
      <c r="H2" s="186"/>
      <c r="I2" s="128" t="s">
        <v>4</v>
      </c>
      <c r="J2" s="191">
        <f>'Project Info'!J2</f>
        <v>0</v>
      </c>
      <c r="K2" s="192"/>
      <c r="L2" s="193"/>
    </row>
    <row r="3" spans="1:12" ht="11.45" customHeight="1" x14ac:dyDescent="0.25">
      <c r="A3" s="129"/>
      <c r="B3" s="188">
        <f>'Project Info'!B3</f>
        <v>0</v>
      </c>
      <c r="C3" s="188"/>
      <c r="D3" s="133"/>
      <c r="E3" s="134"/>
      <c r="F3" s="135"/>
      <c r="G3" s="189">
        <f>'Project Info'!G3</f>
        <v>0</v>
      </c>
      <c r="H3" s="190"/>
      <c r="I3" s="129"/>
      <c r="J3" s="133"/>
      <c r="K3" s="134"/>
      <c r="L3" s="135"/>
    </row>
    <row r="4" spans="1:12" x14ac:dyDescent="0.25">
      <c r="A4" s="123" t="s">
        <v>15</v>
      </c>
      <c r="B4" s="123"/>
      <c r="C4" s="123"/>
      <c r="D4" s="84"/>
      <c r="E4" s="123" t="s">
        <v>5</v>
      </c>
      <c r="F4" s="123"/>
      <c r="G4" s="181">
        <f>'Project Info'!G4</f>
        <v>0</v>
      </c>
      <c r="H4" s="181"/>
      <c r="I4" s="123" t="s">
        <v>6</v>
      </c>
      <c r="J4" s="123"/>
      <c r="K4" s="181">
        <f>'Project Info'!K4</f>
        <v>0</v>
      </c>
      <c r="L4" s="181"/>
    </row>
    <row r="5" spans="1:12" x14ac:dyDescent="0.25">
      <c r="A5" s="2" t="s">
        <v>7</v>
      </c>
      <c r="B5" s="181">
        <f>'Project Info'!B5</f>
        <v>0</v>
      </c>
      <c r="C5" s="181"/>
      <c r="D5" s="123" t="s">
        <v>8</v>
      </c>
      <c r="E5" s="123"/>
      <c r="F5" s="181">
        <f>'Project Info'!F5</f>
        <v>0</v>
      </c>
      <c r="G5" s="181"/>
      <c r="H5" s="123" t="s">
        <v>9</v>
      </c>
      <c r="I5" s="123"/>
      <c r="J5" s="123"/>
      <c r="K5" s="187" t="str">
        <f>'Project Info'!K5</f>
        <v>N/A</v>
      </c>
      <c r="L5" s="181"/>
    </row>
    <row r="6" spans="1:12" x14ac:dyDescent="0.25">
      <c r="A6" s="164" t="s">
        <v>10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6"/>
    </row>
    <row r="7" spans="1:12" ht="15" x14ac:dyDescent="0.25">
      <c r="A7" s="120"/>
      <c r="B7" s="121"/>
      <c r="C7" s="121"/>
      <c r="D7" s="118" t="s">
        <v>11</v>
      </c>
      <c r="E7" s="88"/>
      <c r="F7" s="118" t="s">
        <v>12</v>
      </c>
      <c r="G7" s="88"/>
      <c r="H7" s="118" t="s">
        <v>14</v>
      </c>
      <c r="I7" s="88"/>
      <c r="J7" s="118" t="s">
        <v>13</v>
      </c>
      <c r="K7" s="124"/>
      <c r="L7" s="18"/>
    </row>
    <row r="8" spans="1:12" ht="15" x14ac:dyDescent="0.25">
      <c r="A8" s="111" t="s">
        <v>16</v>
      </c>
      <c r="B8" s="111"/>
      <c r="C8" s="111"/>
      <c r="D8" s="177" t="e">
        <f>'Project Info'!D8</f>
        <v>#N/A</v>
      </c>
      <c r="E8" s="178"/>
      <c r="F8" s="177" t="e">
        <f>'Project Info'!F8</f>
        <v>#N/A</v>
      </c>
      <c r="G8" s="178"/>
      <c r="H8" s="177" t="e">
        <f>'Project Info'!H8</f>
        <v>#N/A</v>
      </c>
      <c r="I8" s="178"/>
      <c r="J8" s="177" t="e">
        <f>'Project Info'!J8</f>
        <v>#N/A</v>
      </c>
      <c r="K8" s="178"/>
      <c r="L8" s="19"/>
    </row>
    <row r="9" spans="1:12" ht="15" x14ac:dyDescent="0.25">
      <c r="A9" s="111" t="s">
        <v>26</v>
      </c>
      <c r="B9" s="111"/>
      <c r="C9" s="111"/>
      <c r="D9" s="175">
        <f>'Project Info'!D9</f>
        <v>0</v>
      </c>
      <c r="E9" s="176"/>
      <c r="F9" s="175">
        <f>'Project Info'!F9</f>
        <v>0</v>
      </c>
      <c r="G9" s="176"/>
      <c r="H9" s="175">
        <f>'Project Info'!H9</f>
        <v>0</v>
      </c>
      <c r="I9" s="176"/>
      <c r="J9" s="175">
        <f>'Project Info'!J9</f>
        <v>0</v>
      </c>
      <c r="K9" s="176"/>
      <c r="L9" s="19"/>
    </row>
    <row r="10" spans="1:12" ht="15" x14ac:dyDescent="0.25">
      <c r="A10" s="111" t="s">
        <v>27</v>
      </c>
      <c r="B10" s="111"/>
      <c r="C10" s="111"/>
      <c r="D10" s="179" t="e">
        <f>'Project Info'!D10</f>
        <v>#N/A</v>
      </c>
      <c r="E10" s="180"/>
      <c r="F10" s="179" t="e">
        <f>'Project Info'!F10</f>
        <v>#N/A</v>
      </c>
      <c r="G10" s="180"/>
      <c r="H10" s="179" t="e">
        <f>'Project Info'!H10</f>
        <v>#N/A</v>
      </c>
      <c r="I10" s="180"/>
      <c r="J10" s="179"/>
      <c r="K10" s="180"/>
      <c r="L10" s="19"/>
    </row>
    <row r="11" spans="1:12" ht="15" x14ac:dyDescent="0.25">
      <c r="A11" s="194" t="s">
        <v>46</v>
      </c>
      <c r="B11" s="194"/>
      <c r="C11" s="194"/>
      <c r="D11" s="195" t="e">
        <f>'Project Info'!D11</f>
        <v>#N/A</v>
      </c>
      <c r="E11" s="196"/>
      <c r="F11" s="195" t="e">
        <f>'Project Info'!F11</f>
        <v>#N/A</v>
      </c>
      <c r="G11" s="196"/>
      <c r="H11" s="195" t="e">
        <f>'Project Info'!H11</f>
        <v>#N/A</v>
      </c>
      <c r="I11" s="196"/>
      <c r="J11" s="195"/>
      <c r="K11" s="196"/>
      <c r="L11" s="19"/>
    </row>
    <row r="12" spans="1:12" x14ac:dyDescent="0.25">
      <c r="A12" s="94" t="s">
        <v>17</v>
      </c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x14ac:dyDescent="0.25">
      <c r="A13" s="84" t="s">
        <v>24</v>
      </c>
      <c r="B13" s="84"/>
      <c r="C13" s="84"/>
      <c r="D13" s="84"/>
      <c r="E13" s="84"/>
      <c r="F13" s="84"/>
      <c r="G13" s="197">
        <f>'Project Info'!G14</f>
        <v>0</v>
      </c>
      <c r="H13" s="197"/>
      <c r="I13" s="67" t="s">
        <v>25</v>
      </c>
      <c r="J13" s="108">
        <f>G13*5280</f>
        <v>0</v>
      </c>
      <c r="K13" s="108"/>
      <c r="L13" s="20" t="s">
        <v>23</v>
      </c>
    </row>
    <row r="14" spans="1:12" ht="15" x14ac:dyDescent="0.25">
      <c r="A14" s="84" t="s">
        <v>43</v>
      </c>
      <c r="B14" s="85"/>
      <c r="C14" s="8">
        <f>'Project Info'!$C$15</f>
        <v>0</v>
      </c>
      <c r="D14" s="209" t="s">
        <v>77</v>
      </c>
      <c r="E14" s="102"/>
      <c r="F14" s="212">
        <f>'Project Info'!I13</f>
        <v>0</v>
      </c>
      <c r="G14" s="102"/>
      <c r="H14" s="210" t="s">
        <v>78</v>
      </c>
      <c r="I14" s="211"/>
      <c r="J14" s="211"/>
      <c r="K14" s="102"/>
      <c r="L14" s="21" t="str">
        <f>'Project Info'!G16</f>
        <v>NO</v>
      </c>
    </row>
    <row r="15" spans="1:12" x14ac:dyDescent="0.25">
      <c r="A15" s="94" t="s">
        <v>187</v>
      </c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6"/>
    </row>
    <row r="16" spans="1:12" ht="16.5" x14ac:dyDescent="0.25">
      <c r="A16" s="169" t="s">
        <v>28</v>
      </c>
      <c r="B16" s="170"/>
      <c r="C16" s="173" t="s">
        <v>180</v>
      </c>
      <c r="D16" s="173"/>
      <c r="E16" s="173"/>
      <c r="F16" s="173"/>
      <c r="G16" s="173"/>
      <c r="H16" s="173"/>
      <c r="I16" s="174"/>
      <c r="J16" s="66" t="s">
        <v>30</v>
      </c>
      <c r="K16" s="171" t="s">
        <v>183</v>
      </c>
      <c r="L16" s="172"/>
    </row>
    <row r="17" spans="1:13" ht="28.9" customHeight="1" x14ac:dyDescent="0.25">
      <c r="A17" s="167" t="s">
        <v>60</v>
      </c>
      <c r="B17" s="208"/>
      <c r="C17" s="213" t="s">
        <v>131</v>
      </c>
      <c r="D17" s="214"/>
      <c r="E17" s="214"/>
      <c r="F17" s="167" t="s">
        <v>59</v>
      </c>
      <c r="G17" s="168"/>
      <c r="H17" s="227" t="s">
        <v>62</v>
      </c>
      <c r="I17" s="228"/>
      <c r="J17" s="228"/>
      <c r="K17" s="228"/>
      <c r="L17" s="69" t="s">
        <v>181</v>
      </c>
    </row>
    <row r="18" spans="1:13" ht="15.75" x14ac:dyDescent="0.3">
      <c r="A18" s="203" t="s">
        <v>158</v>
      </c>
      <c r="B18" s="204"/>
      <c r="C18" s="54" t="s">
        <v>33</v>
      </c>
      <c r="D18" s="205" t="s">
        <v>47</v>
      </c>
      <c r="E18" s="205"/>
      <c r="F18" s="54" t="s">
        <v>34</v>
      </c>
      <c r="G18" s="205" t="s">
        <v>57</v>
      </c>
      <c r="H18" s="205"/>
      <c r="I18" s="206"/>
      <c r="J18" s="207"/>
      <c r="K18" s="54" t="s">
        <v>34</v>
      </c>
      <c r="L18" s="68" t="s">
        <v>48</v>
      </c>
    </row>
    <row r="19" spans="1:13" ht="52.15" customHeight="1" x14ac:dyDescent="0.25">
      <c r="A19" s="222" t="s">
        <v>159</v>
      </c>
      <c r="B19" s="223"/>
      <c r="C19" s="224"/>
      <c r="D19" s="225"/>
      <c r="E19" s="225"/>
      <c r="F19" s="225"/>
      <c r="G19" s="225"/>
      <c r="H19" s="225"/>
      <c r="I19" s="225"/>
      <c r="J19" s="225"/>
      <c r="K19" s="225"/>
      <c r="L19" s="226"/>
    </row>
    <row r="20" spans="1:13" ht="16.899999999999999" customHeight="1" x14ac:dyDescent="0.25">
      <c r="A20" s="215" t="s">
        <v>126</v>
      </c>
      <c r="B20" s="216"/>
      <c r="C20" s="219"/>
      <c r="D20" s="218"/>
      <c r="E20" s="218"/>
      <c r="F20" s="29" t="s">
        <v>127</v>
      </c>
      <c r="G20" s="217"/>
      <c r="H20" s="218"/>
      <c r="I20" s="218"/>
      <c r="J20" s="29" t="s">
        <v>128</v>
      </c>
      <c r="K20" s="220"/>
      <c r="L20" s="221"/>
    </row>
    <row r="21" spans="1:13" ht="28.9" customHeight="1" x14ac:dyDescent="0.25">
      <c r="A21" s="200" t="s">
        <v>79</v>
      </c>
      <c r="B21" s="201"/>
      <c r="C21" s="201"/>
      <c r="D21" s="201"/>
      <c r="E21" s="201"/>
      <c r="F21" s="202"/>
      <c r="G21" s="198" t="s">
        <v>88</v>
      </c>
      <c r="H21" s="199"/>
      <c r="I21" s="9" t="s">
        <v>92</v>
      </c>
      <c r="J21" s="28" t="s">
        <v>125</v>
      </c>
      <c r="K21" s="24" t="s">
        <v>122</v>
      </c>
      <c r="L21" s="25" t="s">
        <v>121</v>
      </c>
      <c r="M21" s="71" t="s">
        <v>188</v>
      </c>
    </row>
    <row r="22" spans="1:13" ht="12.95" customHeight="1" x14ac:dyDescent="0.25">
      <c r="A22" s="159" t="s">
        <v>151</v>
      </c>
      <c r="B22" s="160"/>
      <c r="C22" s="160"/>
      <c r="D22" s="160"/>
      <c r="E22" s="160"/>
      <c r="F22" s="161"/>
      <c r="G22" s="157" t="s">
        <v>179</v>
      </c>
      <c r="H22" s="158"/>
      <c r="I22" s="10" t="s">
        <v>94</v>
      </c>
      <c r="J22" s="15"/>
      <c r="K22" s="12" t="e">
        <f>D8</f>
        <v>#N/A</v>
      </c>
      <c r="L22" s="26">
        <v>45686</v>
      </c>
      <c r="M22" s="73"/>
    </row>
    <row r="23" spans="1:13" ht="12.95" customHeight="1" x14ac:dyDescent="0.25">
      <c r="A23" s="155" t="s">
        <v>95</v>
      </c>
      <c r="B23" s="156"/>
      <c r="C23" s="156"/>
      <c r="D23" s="156"/>
      <c r="E23" s="156"/>
      <c r="F23" s="156"/>
      <c r="G23" s="151" t="s">
        <v>179</v>
      </c>
      <c r="H23" s="151"/>
      <c r="I23" s="10" t="s">
        <v>94</v>
      </c>
      <c r="J23" s="11">
        <v>10</v>
      </c>
      <c r="K23" s="27">
        <f>IF(ISBLANK(L22),K22+J23,L22+J23)</f>
        <v>45696</v>
      </c>
      <c r="L23" s="56"/>
      <c r="M23" s="73"/>
    </row>
    <row r="24" spans="1:13" ht="12.95" customHeight="1" x14ac:dyDescent="0.25">
      <c r="A24" s="162" t="s">
        <v>112</v>
      </c>
      <c r="B24" s="163"/>
      <c r="C24" s="163"/>
      <c r="D24" s="163"/>
      <c r="E24" s="163"/>
      <c r="F24" s="163"/>
      <c r="G24" s="151" t="s">
        <v>101</v>
      </c>
      <c r="H24" s="151"/>
      <c r="I24" s="10" t="s">
        <v>94</v>
      </c>
      <c r="J24" s="15">
        <v>15</v>
      </c>
      <c r="K24" s="27">
        <f>IF(ISBLANK(L23),K23+J24,L23+J24)</f>
        <v>45711</v>
      </c>
      <c r="L24" s="56"/>
      <c r="M24" s="73"/>
    </row>
    <row r="25" spans="1:13" ht="14.45" customHeight="1" x14ac:dyDescent="0.25">
      <c r="A25" s="155" t="s">
        <v>189</v>
      </c>
      <c r="B25" s="156"/>
      <c r="C25" s="156"/>
      <c r="D25" s="156"/>
      <c r="E25" s="156"/>
      <c r="F25" s="156"/>
      <c r="G25" s="151" t="s">
        <v>178</v>
      </c>
      <c r="H25" s="151"/>
      <c r="I25" s="10" t="s">
        <v>94</v>
      </c>
      <c r="J25" s="15">
        <v>25</v>
      </c>
      <c r="K25" s="27">
        <f>IF(ISBLANK(L24),K24+J25,L24+J25)</f>
        <v>45736</v>
      </c>
      <c r="L25" s="26"/>
      <c r="M25" s="73"/>
    </row>
    <row r="26" spans="1:13" ht="14.45" customHeight="1" x14ac:dyDescent="0.25">
      <c r="A26" s="155" t="s">
        <v>190</v>
      </c>
      <c r="B26" s="156"/>
      <c r="C26" s="156"/>
      <c r="D26" s="156"/>
      <c r="E26" s="156"/>
      <c r="F26" s="156"/>
      <c r="G26" s="151" t="s">
        <v>179</v>
      </c>
      <c r="H26" s="151"/>
      <c r="I26" s="10" t="s">
        <v>94</v>
      </c>
      <c r="J26" s="15"/>
      <c r="K26" s="12" t="e">
        <f>F11</f>
        <v>#N/A</v>
      </c>
      <c r="L26" s="26"/>
      <c r="M26" s="73"/>
    </row>
    <row r="27" spans="1:13" ht="12.95" customHeight="1" x14ac:dyDescent="0.25">
      <c r="A27" s="155" t="s">
        <v>80</v>
      </c>
      <c r="B27" s="156"/>
      <c r="C27" s="156"/>
      <c r="D27" s="156"/>
      <c r="E27" s="156"/>
      <c r="F27" s="156"/>
      <c r="G27" s="151" t="s">
        <v>97</v>
      </c>
      <c r="H27" s="151"/>
      <c r="I27" s="10" t="s">
        <v>89</v>
      </c>
      <c r="J27" s="11">
        <v>7</v>
      </c>
      <c r="K27" s="27" t="e">
        <f>IF(ISBLANK(L26),K26+J27,L26+J27)</f>
        <v>#N/A</v>
      </c>
      <c r="L27" s="26"/>
      <c r="M27" s="73"/>
    </row>
    <row r="28" spans="1:13" ht="12.95" customHeight="1" x14ac:dyDescent="0.25">
      <c r="A28" s="155" t="s">
        <v>191</v>
      </c>
      <c r="B28" s="156"/>
      <c r="C28" s="156"/>
      <c r="D28" s="156"/>
      <c r="E28" s="156"/>
      <c r="F28" s="156"/>
      <c r="G28" s="151" t="s">
        <v>101</v>
      </c>
      <c r="H28" s="151"/>
      <c r="I28" s="10" t="s">
        <v>94</v>
      </c>
      <c r="J28" s="15"/>
      <c r="K28" s="12" t="e">
        <f>H11</f>
        <v>#N/A</v>
      </c>
      <c r="L28" s="26"/>
      <c r="M28" s="73"/>
    </row>
    <row r="29" spans="1:13" ht="12.95" customHeight="1" x14ac:dyDescent="0.25">
      <c r="A29" s="155" t="s">
        <v>81</v>
      </c>
      <c r="B29" s="156"/>
      <c r="C29" s="156"/>
      <c r="D29" s="156"/>
      <c r="E29" s="156"/>
      <c r="F29" s="156"/>
      <c r="G29" s="151" t="s">
        <v>97</v>
      </c>
      <c r="H29" s="151"/>
      <c r="I29" s="10" t="s">
        <v>89</v>
      </c>
      <c r="J29" s="11">
        <v>30</v>
      </c>
      <c r="K29" s="27" t="e">
        <f t="shared" ref="K29:K41" si="0">IF(ISBLANK(L28),K28+J29,L28+J29)</f>
        <v>#N/A</v>
      </c>
      <c r="L29" s="26"/>
      <c r="M29" s="73"/>
    </row>
    <row r="30" spans="1:13" ht="12.95" customHeight="1" x14ac:dyDescent="0.25">
      <c r="A30" s="155" t="s">
        <v>123</v>
      </c>
      <c r="B30" s="156"/>
      <c r="C30" s="156"/>
      <c r="D30" s="156"/>
      <c r="E30" s="156"/>
      <c r="F30" s="156"/>
      <c r="G30" s="151" t="s">
        <v>179</v>
      </c>
      <c r="H30" s="151"/>
      <c r="I30" s="23" t="s">
        <v>94</v>
      </c>
      <c r="J30" s="11">
        <v>14</v>
      </c>
      <c r="K30" s="27" t="e">
        <f t="shared" si="0"/>
        <v>#N/A</v>
      </c>
      <c r="L30" s="26"/>
      <c r="M30" s="73"/>
    </row>
    <row r="31" spans="1:13" ht="12.95" customHeight="1" x14ac:dyDescent="0.25">
      <c r="A31" s="155" t="s">
        <v>124</v>
      </c>
      <c r="B31" s="156"/>
      <c r="C31" s="156"/>
      <c r="D31" s="156"/>
      <c r="E31" s="156"/>
      <c r="F31" s="156"/>
      <c r="G31" s="151" t="s">
        <v>101</v>
      </c>
      <c r="H31" s="151"/>
      <c r="I31" s="10" t="s">
        <v>94</v>
      </c>
      <c r="J31" s="11">
        <v>7</v>
      </c>
      <c r="K31" s="27" t="e">
        <f t="shared" si="0"/>
        <v>#N/A</v>
      </c>
      <c r="L31" s="26"/>
      <c r="M31" s="73"/>
    </row>
    <row r="32" spans="1:13" ht="12.95" customHeight="1" x14ac:dyDescent="0.25">
      <c r="A32" s="155" t="s">
        <v>82</v>
      </c>
      <c r="B32" s="156"/>
      <c r="C32" s="156"/>
      <c r="D32" s="156"/>
      <c r="E32" s="156"/>
      <c r="F32" s="156"/>
      <c r="G32" s="151" t="s">
        <v>102</v>
      </c>
      <c r="H32" s="151"/>
      <c r="I32" s="10" t="s">
        <v>89</v>
      </c>
      <c r="J32" s="11">
        <v>7</v>
      </c>
      <c r="K32" s="27" t="e">
        <f t="shared" si="0"/>
        <v>#N/A</v>
      </c>
      <c r="L32" s="26"/>
      <c r="M32" s="73"/>
    </row>
    <row r="33" spans="1:13" ht="12.95" customHeight="1" x14ac:dyDescent="0.25">
      <c r="A33" s="155" t="s">
        <v>83</v>
      </c>
      <c r="B33" s="156"/>
      <c r="C33" s="156"/>
      <c r="D33" s="156"/>
      <c r="E33" s="156"/>
      <c r="F33" s="156"/>
      <c r="G33" s="151" t="s">
        <v>101</v>
      </c>
      <c r="H33" s="151"/>
      <c r="I33" s="10" t="s">
        <v>93</v>
      </c>
      <c r="J33" s="58">
        <v>30</v>
      </c>
      <c r="K33" s="27" t="e">
        <f t="shared" si="0"/>
        <v>#N/A</v>
      </c>
      <c r="L33" s="56"/>
      <c r="M33" s="73"/>
    </row>
    <row r="34" spans="1:13" ht="12.95" customHeight="1" x14ac:dyDescent="0.25">
      <c r="A34" s="155" t="s">
        <v>84</v>
      </c>
      <c r="B34" s="156"/>
      <c r="C34" s="156"/>
      <c r="D34" s="156"/>
      <c r="E34" s="156"/>
      <c r="F34" s="156"/>
      <c r="G34" s="151" t="s">
        <v>102</v>
      </c>
      <c r="H34" s="151"/>
      <c r="I34" s="10" t="s">
        <v>89</v>
      </c>
      <c r="J34" s="11">
        <v>7</v>
      </c>
      <c r="K34" s="27" t="e">
        <f t="shared" si="0"/>
        <v>#N/A</v>
      </c>
      <c r="L34" s="26"/>
      <c r="M34" s="73"/>
    </row>
    <row r="35" spans="1:13" ht="12.95" customHeight="1" x14ac:dyDescent="0.25">
      <c r="A35" s="155" t="s">
        <v>119</v>
      </c>
      <c r="B35" s="156"/>
      <c r="C35" s="156"/>
      <c r="D35" s="156"/>
      <c r="E35" s="156"/>
      <c r="F35" s="156"/>
      <c r="G35" s="151" t="s">
        <v>102</v>
      </c>
      <c r="H35" s="151"/>
      <c r="I35" s="10" t="s">
        <v>89</v>
      </c>
      <c r="J35" s="11">
        <v>7</v>
      </c>
      <c r="K35" s="27" t="e">
        <f t="shared" si="0"/>
        <v>#N/A</v>
      </c>
      <c r="L35" s="26"/>
      <c r="M35" s="73"/>
    </row>
    <row r="36" spans="1:13" ht="12.95" customHeight="1" x14ac:dyDescent="0.25">
      <c r="A36" s="155" t="s">
        <v>86</v>
      </c>
      <c r="B36" s="156"/>
      <c r="C36" s="156"/>
      <c r="D36" s="156"/>
      <c r="E36" s="156"/>
      <c r="F36" s="156"/>
      <c r="G36" s="151" t="s">
        <v>102</v>
      </c>
      <c r="H36" s="151"/>
      <c r="I36" s="10" t="s">
        <v>89</v>
      </c>
      <c r="J36" s="10">
        <v>30</v>
      </c>
      <c r="K36" s="27" t="e">
        <f t="shared" si="0"/>
        <v>#N/A</v>
      </c>
      <c r="L36" s="26"/>
      <c r="M36" s="73"/>
    </row>
    <row r="37" spans="1:13" ht="12.95" customHeight="1" x14ac:dyDescent="0.25">
      <c r="A37" s="151" t="s">
        <v>87</v>
      </c>
      <c r="B37" s="152"/>
      <c r="C37" s="152"/>
      <c r="D37" s="152"/>
      <c r="E37" s="152"/>
      <c r="F37" s="152"/>
      <c r="G37" s="151" t="s">
        <v>99</v>
      </c>
      <c r="H37" s="151"/>
      <c r="I37" s="59" t="s">
        <v>90</v>
      </c>
      <c r="J37" s="10">
        <v>30</v>
      </c>
      <c r="K37" s="27" t="e">
        <f t="shared" si="0"/>
        <v>#N/A</v>
      </c>
      <c r="L37" s="56"/>
      <c r="M37" s="73"/>
    </row>
    <row r="38" spans="1:13" ht="12.95" customHeight="1" x14ac:dyDescent="0.25">
      <c r="A38" s="153" t="s">
        <v>85</v>
      </c>
      <c r="B38" s="154"/>
      <c r="C38" s="154"/>
      <c r="D38" s="154"/>
      <c r="E38" s="154"/>
      <c r="F38" s="154"/>
      <c r="G38" s="151" t="s">
        <v>102</v>
      </c>
      <c r="H38" s="151"/>
      <c r="I38" s="10" t="s">
        <v>89</v>
      </c>
      <c r="J38" s="10">
        <v>15</v>
      </c>
      <c r="K38" s="27" t="e">
        <f t="shared" si="0"/>
        <v>#N/A</v>
      </c>
      <c r="L38" s="26"/>
      <c r="M38" s="73"/>
    </row>
    <row r="39" spans="1:13" ht="12.95" customHeight="1" x14ac:dyDescent="0.25">
      <c r="A39" s="151" t="s">
        <v>160</v>
      </c>
      <c r="B39" s="152"/>
      <c r="C39" s="152"/>
      <c r="D39" s="152"/>
      <c r="E39" s="152"/>
      <c r="F39" s="152"/>
      <c r="G39" s="151" t="s">
        <v>99</v>
      </c>
      <c r="H39" s="151"/>
      <c r="I39" s="10" t="s">
        <v>90</v>
      </c>
      <c r="J39" s="10">
        <v>180</v>
      </c>
      <c r="K39" s="27" t="e">
        <f t="shared" si="0"/>
        <v>#N/A</v>
      </c>
      <c r="L39" s="26"/>
      <c r="M39" s="73"/>
    </row>
    <row r="40" spans="1:13" ht="12.95" customHeight="1" x14ac:dyDescent="0.25">
      <c r="A40" s="151" t="s">
        <v>150</v>
      </c>
      <c r="B40" s="152"/>
      <c r="C40" s="152"/>
      <c r="D40" s="152"/>
      <c r="E40" s="152"/>
      <c r="F40" s="152"/>
      <c r="G40" s="157" t="s">
        <v>99</v>
      </c>
      <c r="H40" s="158"/>
      <c r="I40" s="10" t="s">
        <v>89</v>
      </c>
      <c r="J40" s="10">
        <v>14</v>
      </c>
      <c r="K40" s="27" t="e">
        <f t="shared" si="0"/>
        <v>#N/A</v>
      </c>
      <c r="L40" s="26"/>
      <c r="M40" s="73"/>
    </row>
    <row r="41" spans="1:13" ht="12.95" customHeight="1" x14ac:dyDescent="0.25">
      <c r="A41" s="151" t="s">
        <v>161</v>
      </c>
      <c r="B41" s="152"/>
      <c r="C41" s="152"/>
      <c r="D41" s="152"/>
      <c r="E41" s="152"/>
      <c r="F41" s="152"/>
      <c r="G41" s="157" t="s">
        <v>99</v>
      </c>
      <c r="H41" s="158"/>
      <c r="I41" s="10" t="s">
        <v>89</v>
      </c>
      <c r="J41" s="10">
        <v>14</v>
      </c>
      <c r="K41" s="27" t="e">
        <f t="shared" si="0"/>
        <v>#N/A</v>
      </c>
      <c r="L41" s="26"/>
      <c r="M41" s="73"/>
    </row>
  </sheetData>
  <sheetProtection sheet="1" selectLockedCells="1"/>
  <mergeCells count="116">
    <mergeCell ref="B3:C3"/>
    <mergeCell ref="G3:H3"/>
    <mergeCell ref="A4:D4"/>
    <mergeCell ref="E4:F4"/>
    <mergeCell ref="G4:H4"/>
    <mergeCell ref="I4:J4"/>
    <mergeCell ref="A1:B1"/>
    <mergeCell ref="C1:D1"/>
    <mergeCell ref="E1:F1"/>
    <mergeCell ref="G1:L1"/>
    <mergeCell ref="A2:A3"/>
    <mergeCell ref="B2:C2"/>
    <mergeCell ref="D2:F3"/>
    <mergeCell ref="G2:H2"/>
    <mergeCell ref="I2:I3"/>
    <mergeCell ref="J2:L3"/>
    <mergeCell ref="A6:L6"/>
    <mergeCell ref="A7:C7"/>
    <mergeCell ref="D7:E7"/>
    <mergeCell ref="F7:G7"/>
    <mergeCell ref="H7:I7"/>
    <mergeCell ref="J7:K7"/>
    <mergeCell ref="K4:L4"/>
    <mergeCell ref="B5:C5"/>
    <mergeCell ref="D5:E5"/>
    <mergeCell ref="F5:G5"/>
    <mergeCell ref="H5:J5"/>
    <mergeCell ref="K5:L5"/>
    <mergeCell ref="A8:C8"/>
    <mergeCell ref="D8:E8"/>
    <mergeCell ref="F8:G8"/>
    <mergeCell ref="H8:I8"/>
    <mergeCell ref="J8:K8"/>
    <mergeCell ref="A9:C9"/>
    <mergeCell ref="D9:E9"/>
    <mergeCell ref="F9:G9"/>
    <mergeCell ref="H9:I9"/>
    <mergeCell ref="J9:K9"/>
    <mergeCell ref="A10:C10"/>
    <mergeCell ref="D10:E10"/>
    <mergeCell ref="F10:G10"/>
    <mergeCell ref="H10:I10"/>
    <mergeCell ref="J10:K10"/>
    <mergeCell ref="A11:C11"/>
    <mergeCell ref="D11:E11"/>
    <mergeCell ref="F11:G11"/>
    <mergeCell ref="H11:I11"/>
    <mergeCell ref="J11:K11"/>
    <mergeCell ref="A15:L15"/>
    <mergeCell ref="A16:B16"/>
    <mergeCell ref="C16:I16"/>
    <mergeCell ref="K16:L16"/>
    <mergeCell ref="A17:B17"/>
    <mergeCell ref="C17:E17"/>
    <mergeCell ref="F17:G17"/>
    <mergeCell ref="H17:K17"/>
    <mergeCell ref="A12:L12"/>
    <mergeCell ref="A13:F13"/>
    <mergeCell ref="G13:H13"/>
    <mergeCell ref="J13:K13"/>
    <mergeCell ref="A14:B14"/>
    <mergeCell ref="D14:E14"/>
    <mergeCell ref="F14:G14"/>
    <mergeCell ref="H14:K14"/>
    <mergeCell ref="K20:L20"/>
    <mergeCell ref="A21:F21"/>
    <mergeCell ref="G21:H21"/>
    <mergeCell ref="A18:B18"/>
    <mergeCell ref="D18:E18"/>
    <mergeCell ref="G18:H18"/>
    <mergeCell ref="I18:J18"/>
    <mergeCell ref="A19:B19"/>
    <mergeCell ref="C19:L19"/>
    <mergeCell ref="A22:F22"/>
    <mergeCell ref="G22:H22"/>
    <mergeCell ref="A23:F23"/>
    <mergeCell ref="G23:H23"/>
    <mergeCell ref="A24:F24"/>
    <mergeCell ref="G24:H24"/>
    <mergeCell ref="A20:B20"/>
    <mergeCell ref="C20:E20"/>
    <mergeCell ref="G20:I20"/>
    <mergeCell ref="A28:F28"/>
    <mergeCell ref="G28:H28"/>
    <mergeCell ref="A29:F29"/>
    <mergeCell ref="G29:H29"/>
    <mergeCell ref="A30:F30"/>
    <mergeCell ref="G30:H30"/>
    <mergeCell ref="A25:F25"/>
    <mergeCell ref="G25:H25"/>
    <mergeCell ref="A26:F26"/>
    <mergeCell ref="G26:H26"/>
    <mergeCell ref="A27:F27"/>
    <mergeCell ref="G27:H27"/>
    <mergeCell ref="A34:F34"/>
    <mergeCell ref="G34:H34"/>
    <mergeCell ref="A35:F35"/>
    <mergeCell ref="G35:H35"/>
    <mergeCell ref="A36:F36"/>
    <mergeCell ref="G36:H36"/>
    <mergeCell ref="A31:F31"/>
    <mergeCell ref="G31:H31"/>
    <mergeCell ref="A32:F32"/>
    <mergeCell ref="G32:H32"/>
    <mergeCell ref="A33:F33"/>
    <mergeCell ref="G33:H33"/>
    <mergeCell ref="A40:F40"/>
    <mergeCell ref="G40:H40"/>
    <mergeCell ref="A41:F41"/>
    <mergeCell ref="G41:H41"/>
    <mergeCell ref="A37:F37"/>
    <mergeCell ref="G37:H37"/>
    <mergeCell ref="A38:F38"/>
    <mergeCell ref="G38:H38"/>
    <mergeCell ref="A39:F39"/>
    <mergeCell ref="G39:H39"/>
  </mergeCells>
  <conditionalFormatting sqref="A24:F25">
    <cfRule type="expression" dxfId="75" priority="2">
      <formula>#REF!="p"</formula>
    </cfRule>
  </conditionalFormatting>
  <conditionalFormatting sqref="A25:F25">
    <cfRule type="expression" dxfId="74" priority="1">
      <formula>$L25="p"</formula>
    </cfRule>
  </conditionalFormatting>
  <conditionalFormatting sqref="G22:J306">
    <cfRule type="expression" dxfId="73" priority="4">
      <formula>$I22="Other"</formula>
    </cfRule>
    <cfRule type="expression" dxfId="72" priority="5">
      <formula>$I22="Contractor"</formula>
    </cfRule>
    <cfRule type="expression" dxfId="71" priority="6">
      <formula>$I22="Utility"</formula>
    </cfRule>
    <cfRule type="expression" dxfId="70" priority="7">
      <formula>$I22="Project Team"</formula>
    </cfRule>
    <cfRule type="expression" dxfId="69" priority="8">
      <formula>$I22="AUS_Utilities"</formula>
    </cfRule>
  </conditionalFormatting>
  <conditionalFormatting sqref="I18:J18">
    <cfRule type="expression" dxfId="68" priority="19">
      <formula>$F18="YES"</formula>
    </cfRule>
  </conditionalFormatting>
  <conditionalFormatting sqref="K22:K41">
    <cfRule type="expression" dxfId="67" priority="3">
      <formula>OR(WEEKDAY($K22,2)=6,WEEKDAY($K22,2)=7)</formula>
    </cfRule>
  </conditionalFormatting>
  <hyperlinks>
    <hyperlink ref="L17" location="'Project Info'!A1" display="'Project Info'!A1" xr:uid="{24F02767-C72D-484F-984D-0478CFB433D1}"/>
  </hyperlinks>
  <printOptions horizontalCentered="1"/>
  <pageMargins left="0.5" right="0.5" top="0.75" bottom="0.75" header="0.3" footer="0.3"/>
  <pageSetup scale="99" orientation="portrait" r:id="rId1"/>
  <headerFooter>
    <oddHeader>&amp;C&amp;"Verdana,Bold"&amp;14&amp;UU&amp;"Verdana,Regular"&amp;Utility &amp;"Verdana,Bold"&amp;US&amp;"Verdana,Regular"&amp;Utatus &amp;"Verdana,Bold"&amp;UR&amp;"Verdana,Regular"&amp;Ueport (USR) - &amp;A</oddHeader>
    <oddFooter>&amp;LPrinted: &amp;D&amp;RPage: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C09B4F44-36CB-46CF-A19E-E7709413978E}">
          <x14:formula1>
            <xm:f>Lists!$A$2:$A$10</xm:f>
          </x14:formula1>
          <xm:sqref>H17:K17</xm:sqref>
        </x14:dataValidation>
        <x14:dataValidation type="list" allowBlank="1" showInputMessage="1" showErrorMessage="1" xr:uid="{A2C5ABF6-24FF-4B9F-BB84-6AF27D17CC37}">
          <x14:formula1>
            <xm:f>Lists!$A$13:$A$14</xm:f>
          </x14:formula1>
          <xm:sqref>C18 K18 F18</xm:sqref>
        </x14:dataValidation>
        <x14:dataValidation type="list" allowBlank="1" showInputMessage="1" showErrorMessage="1" xr:uid="{0A014E53-DF5F-4B2B-BBDB-CF65C11C6748}">
          <x14:formula1>
            <xm:f>Lists!$A$58:$A$65</xm:f>
          </x14:formula1>
          <xm:sqref>G22:H41</xm:sqref>
        </x14:dataValidation>
        <x14:dataValidation type="list" allowBlank="1" showInputMessage="1" showErrorMessage="1" xr:uid="{6EBEB010-0E90-4F42-9015-6960B938BBFA}">
          <x14:formula1>
            <xm:f>Lists!$A$51:$A$55</xm:f>
          </x14:formula1>
          <xm:sqref>I22:I41</xm:sqref>
        </x14:dataValidation>
        <x14:dataValidation type="list" allowBlank="1" showInputMessage="1" showErrorMessage="1" xr:uid="{E27C710E-E248-4E2D-8545-97ECBC351441}">
          <x14:formula1>
            <xm:f>'Durations Table'!$A$3:$A$25</xm:f>
          </x14:formula1>
          <xm:sqref>C17</xm:sqref>
        </x14:dataValidation>
        <x14:dataValidation type="list" allowBlank="1" showInputMessage="1" showErrorMessage="1" xr:uid="{630B52CC-7BDA-4C2B-8AFE-AE9FDCEBC357}">
          <x14:formula1>
            <xm:f>Lists!$A$30:$A$31</xm:f>
          </x14:formula1>
          <xm:sqref>I18:J18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14</vt:i4>
      </vt:variant>
    </vt:vector>
  </HeadingPairs>
  <TitlesOfParts>
    <vt:vector size="31" baseType="lpstr">
      <vt:lpstr>Project Info</vt:lpstr>
      <vt:lpstr>U_0001</vt:lpstr>
      <vt:lpstr>U_0002</vt:lpstr>
      <vt:lpstr>U_0003</vt:lpstr>
      <vt:lpstr>U_0004</vt:lpstr>
      <vt:lpstr>U_0005</vt:lpstr>
      <vt:lpstr>U_0006</vt:lpstr>
      <vt:lpstr>U_0007</vt:lpstr>
      <vt:lpstr>U_0008</vt:lpstr>
      <vt:lpstr>U_0009</vt:lpstr>
      <vt:lpstr>U_0010</vt:lpstr>
      <vt:lpstr>USR (reimbursable) {R}</vt:lpstr>
      <vt:lpstr>USR {R} joint-bid</vt:lpstr>
      <vt:lpstr>USR {NR} Joint-Bid (AFA needed)</vt:lpstr>
      <vt:lpstr>USR {R} joint-bid (AFA needed)</vt:lpstr>
      <vt:lpstr>Durations Table</vt:lpstr>
      <vt:lpstr>Lists</vt:lpstr>
      <vt:lpstr>U_0001!Print_Area</vt:lpstr>
      <vt:lpstr>U_0002!Print_Area</vt:lpstr>
      <vt:lpstr>U_0003!Print_Area</vt:lpstr>
      <vt:lpstr>U_0004!Print_Area</vt:lpstr>
      <vt:lpstr>U_0005!Print_Area</vt:lpstr>
      <vt:lpstr>U_0006!Print_Area</vt:lpstr>
      <vt:lpstr>U_0007!Print_Area</vt:lpstr>
      <vt:lpstr>U_0008!Print_Area</vt:lpstr>
      <vt:lpstr>U_0009!Print_Area</vt:lpstr>
      <vt:lpstr>U_0010!Print_Area</vt:lpstr>
      <vt:lpstr>'USR (reimbursable) {R}'!Print_Area</vt:lpstr>
      <vt:lpstr>'USR {NR} Joint-Bid (AFA needed)'!Print_Area</vt:lpstr>
      <vt:lpstr>'USR {R} joint-bid'!Print_Area</vt:lpstr>
      <vt:lpstr>'USR {R} joint-bid (AFA needed)'!Print_Area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Utility Status Report 3.0</dc:title>
  <dc:subject>Austin District</dc:subject>
  <dc:creator>TxDOT</dc:creator>
  <cp:keywords>TxDOT</cp:keywords>
  <cp:lastModifiedBy>Stefan Srnensky</cp:lastModifiedBy>
  <cp:lastPrinted>2025-09-23T18:27:52Z</cp:lastPrinted>
  <dcterms:created xsi:type="dcterms:W3CDTF">2024-06-10T14:39:25Z</dcterms:created>
  <dcterms:modified xsi:type="dcterms:W3CDTF">2025-09-24T12:54:27Z</dcterms:modified>
</cp:coreProperties>
</file>