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8" documentId="13_ncr:1_{631513DF-223C-463C-AA7A-A06B4985481E}" xr6:coauthVersionLast="47" xr6:coauthVersionMax="47" xr10:uidLastSave="{50F665B0-FEC7-4873-A6B8-505B24792BEF}"/>
  <bookViews>
    <workbookView xWindow="-110" yWindow="-110" windowWidth="19420" windowHeight="10420" xr2:uid="{00000000-000D-0000-FFFF-FFFF00000000}"/>
  </bookViews>
  <sheets>
    <sheet name="0-Data Input" sheetId="23" r:id="rId1"/>
    <sheet name="1-Instruction" sheetId="2" r:id="rId2"/>
    <sheet name="2-1Temp Queue Detection Sys" sheetId="13" r:id="rId3"/>
    <sheet name="2-2Temp Speed Monitoring Sys" sheetId="14" r:id="rId4"/>
    <sheet name="2-3 Temp Const Equip Alert Sys" sheetId="16" r:id="rId5"/>
    <sheet name="2-4 Temp Travel Time Sys" sheetId="17" r:id="rId6"/>
    <sheet name="2-5Temp Incident Detection Sys" sheetId="19" r:id="rId7"/>
    <sheet name="2-6 Temp Over-height Warnin Sys" sheetId="20" r:id="rId8"/>
    <sheet name="3-Max Queue Length" sheetId="11" r:id="rId9"/>
    <sheet name="4-Summary" sheetId="9" r:id="rId10"/>
    <sheet name="5 System Cost Examples " sheetId="12" r:id="rId11"/>
  </sheets>
  <externalReferences>
    <externalReference r:id="rId12"/>
    <externalReference r:id="rId13"/>
    <externalReference r:id="rId14"/>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253</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10" hidden="1">'5 System Cost Examples '!#REF!</definedName>
    <definedName name="ad" localSheetId="2">#REF!</definedName>
    <definedName name="ad" localSheetId="3">#REF!</definedName>
    <definedName name="ad" localSheetId="4">#REF!</definedName>
    <definedName name="ad" localSheetId="5">#REF!</definedName>
    <definedName name="ad" localSheetId="6">#REF!</definedName>
    <definedName name="ad" localSheetId="7">#REF!</definedName>
    <definedName name="ad">#REF!</definedName>
    <definedName name="adsa" localSheetId="2">#REF!</definedName>
    <definedName name="adsa" localSheetId="3">#REF!</definedName>
    <definedName name="adsa" localSheetId="4">#REF!</definedName>
    <definedName name="adsa" localSheetId="5">#REF!</definedName>
    <definedName name="adsa" localSheetId="6">#REF!</definedName>
    <definedName name="adsa" localSheetId="7">#REF!</definedName>
    <definedName name="adsa">#REF!</definedName>
    <definedName name="battery5" localSheetId="10">'[1]Tab 5_Travel Time Delay '!$G$79:$G$81</definedName>
    <definedName name="battery5">'[1]Tab 5_Travel Time Delay '!$G$79:$G$81</definedName>
    <definedName name="complaints5" localSheetId="2">#REF!</definedName>
    <definedName name="complaints5" localSheetId="3">#REF!</definedName>
    <definedName name="complaints5" localSheetId="4">#REF!</definedName>
    <definedName name="complaints5" localSheetId="5">#REF!</definedName>
    <definedName name="complaints5" localSheetId="6">#REF!</definedName>
    <definedName name="complaints5" localSheetId="7">#REF!</definedName>
    <definedName name="complaints5" localSheetId="8">#REF!</definedName>
    <definedName name="complaints5" localSheetId="9">#REF!</definedName>
    <definedName name="complaints5" localSheetId="10">#REF!</definedName>
    <definedName name="complaints5">#REF!</definedName>
    <definedName name="continuosoperation6" localSheetId="10">'[2]Tab 3_ Speed Monitoring'!$C$119:$C$121</definedName>
    <definedName name="continuosoperation6">'[2]Tab 3_ Speed Monitoring'!$C$119:$C$121</definedName>
    <definedName name="continuousoperation" localSheetId="2">#REF!</definedName>
    <definedName name="continuousoperation" localSheetId="3">#REF!</definedName>
    <definedName name="continuousoperation" localSheetId="4">#REF!</definedName>
    <definedName name="continuousoperation" localSheetId="5">#REF!</definedName>
    <definedName name="continuousoperation" localSheetId="6">#REF!</definedName>
    <definedName name="continuousoperation" localSheetId="7">#REF!</definedName>
    <definedName name="continuousoperation" localSheetId="8">#REF!</definedName>
    <definedName name="continuousoperation" localSheetId="9">#REF!</definedName>
    <definedName name="continuousoperation" localSheetId="10">#REF!</definedName>
    <definedName name="continuousoperation">#REF!</definedName>
    <definedName name="continuousoperation2" localSheetId="2">#REF!</definedName>
    <definedName name="continuousoperation2" localSheetId="3">#REF!</definedName>
    <definedName name="continuousoperation2" localSheetId="4">#REF!</definedName>
    <definedName name="continuousoperation2" localSheetId="5">#REF!</definedName>
    <definedName name="continuousoperation2" localSheetId="6">#REF!</definedName>
    <definedName name="continuousoperation2" localSheetId="7">#REF!</definedName>
    <definedName name="continuousoperation2" localSheetId="8">#REF!</definedName>
    <definedName name="continuousoperation2" localSheetId="9">#REF!</definedName>
    <definedName name="continuousoperation2" localSheetId="10">#REF!</definedName>
    <definedName name="continuousoperation2">#REF!</definedName>
    <definedName name="continuousoperation3" localSheetId="10">'[1]Tab 3_ Speed Monitoring'!$G$78:$G$80</definedName>
    <definedName name="continuousoperation3">'[1]Tab 3_ Speed Monitoring'!$G$78:$G$80</definedName>
    <definedName name="contractor" localSheetId="2">#REF!</definedName>
    <definedName name="contractor" localSheetId="3">#REF!</definedName>
    <definedName name="contractor" localSheetId="4">#REF!</definedName>
    <definedName name="contractor" localSheetId="5">#REF!</definedName>
    <definedName name="contractor" localSheetId="6">#REF!</definedName>
    <definedName name="contractor" localSheetId="7">#REF!</definedName>
    <definedName name="contractor" localSheetId="8">#REF!</definedName>
    <definedName name="contractor" localSheetId="9">#REF!</definedName>
    <definedName name="contractor" localSheetId="10">#REF!</definedName>
    <definedName name="contractor">#REF!</definedName>
    <definedName name="contractor2" localSheetId="2">#REF!</definedName>
    <definedName name="contractor2" localSheetId="3">#REF!</definedName>
    <definedName name="contractor2" localSheetId="4">#REF!</definedName>
    <definedName name="contractor2" localSheetId="5">#REF!</definedName>
    <definedName name="contractor2" localSheetId="6">#REF!</definedName>
    <definedName name="contractor2" localSheetId="7">#REF!</definedName>
    <definedName name="contractor2" localSheetId="8">#REF!</definedName>
    <definedName name="contractor2" localSheetId="9">#REF!</definedName>
    <definedName name="contractor2" localSheetId="10">#REF!</definedName>
    <definedName name="contractor2">#REF!</definedName>
    <definedName name="contractor3" localSheetId="10">'[1]Tab 3_ Speed Monitoring'!$G$70:$G$72</definedName>
    <definedName name="contractor3">'[1]Tab 3_ Speed Monitoring'!$G$70:$G$72</definedName>
    <definedName name="contractor5" localSheetId="10">'[1]Tab 5_Travel Time Delay '!$G$70:$G$72</definedName>
    <definedName name="contractor5">'[1]Tab 5_Travel Time Delay '!$G$70:$G$72</definedName>
    <definedName name="contractor6" localSheetId="10">'[2]Tab 3_ Speed Monitoring'!$C$89:$C$91</definedName>
    <definedName name="contractor6">'[2]Tab 3_ Speed Monitoring'!$C$89:$C$91</definedName>
    <definedName name="da" localSheetId="2">#REF!</definedName>
    <definedName name="da" localSheetId="3">#REF!</definedName>
    <definedName name="da" localSheetId="4">#REF!</definedName>
    <definedName name="da" localSheetId="5">#REF!</definedName>
    <definedName name="da" localSheetId="6">#REF!</definedName>
    <definedName name="da" localSheetId="7">#REF!</definedName>
    <definedName name="da">#REF!</definedName>
    <definedName name="damages2" localSheetId="2">#REF!</definedName>
    <definedName name="damages2" localSheetId="3">#REF!</definedName>
    <definedName name="damages2" localSheetId="4">#REF!</definedName>
    <definedName name="damages2" localSheetId="5">#REF!</definedName>
    <definedName name="damages2" localSheetId="6">#REF!</definedName>
    <definedName name="damages2" localSheetId="7">#REF!</definedName>
    <definedName name="damages2" localSheetId="8">#REF!</definedName>
    <definedName name="damages2" localSheetId="9">#REF!</definedName>
    <definedName name="damages2" localSheetId="10">#REF!</definedName>
    <definedName name="damages2">#REF!</definedName>
    <definedName name="display" localSheetId="2">#REF!</definedName>
    <definedName name="display" localSheetId="3">#REF!</definedName>
    <definedName name="display" localSheetId="4">#REF!</definedName>
    <definedName name="display" localSheetId="5">#REF!</definedName>
    <definedName name="display" localSheetId="6">#REF!</definedName>
    <definedName name="display" localSheetId="7">#REF!</definedName>
    <definedName name="display" localSheetId="8">#REF!</definedName>
    <definedName name="display" localSheetId="9">#REF!</definedName>
    <definedName name="display" localSheetId="10">#REF!</definedName>
    <definedName name="display">#REF!</definedName>
    <definedName name="display2" localSheetId="2">#REF!</definedName>
    <definedName name="display2" localSheetId="3">#REF!</definedName>
    <definedName name="display2" localSheetId="4">#REF!</definedName>
    <definedName name="display2" localSheetId="5">#REF!</definedName>
    <definedName name="display2" localSheetId="6">#REF!</definedName>
    <definedName name="display2" localSheetId="7">#REF!</definedName>
    <definedName name="display2" localSheetId="8">#REF!</definedName>
    <definedName name="display2" localSheetId="9">#REF!</definedName>
    <definedName name="display2" localSheetId="10">#REF!</definedName>
    <definedName name="display2">#REF!</definedName>
    <definedName name="display3" localSheetId="2">'[3]Go NoGo Speed Monitoring'!#REF!</definedName>
    <definedName name="display3" localSheetId="3">'[3]Go NoGo Speed Monitoring'!#REF!</definedName>
    <definedName name="display3" localSheetId="4">'[3]Go NoGo Speed Monitoring'!#REF!</definedName>
    <definedName name="display3" localSheetId="5">'[3]Go NoGo Speed Monitoring'!#REF!</definedName>
    <definedName name="display3" localSheetId="6">'[3]Go NoGo Speed Monitoring'!#REF!</definedName>
    <definedName name="display3" localSheetId="7">'[3]Go NoGo Speed Monitoring'!#REF!</definedName>
    <definedName name="display3" localSheetId="8">'[3]Go NoGo Speed Monitoring'!#REF!</definedName>
    <definedName name="display3" localSheetId="9">'[3]Go NoGo Speed Monitoring'!#REF!</definedName>
    <definedName name="display3" localSheetId="10">'[3]Go NoGo Speed Monitoring'!#REF!</definedName>
    <definedName name="display3">'[3]Go NoGo Speed Monitoring'!#REF!</definedName>
    <definedName name="display5" localSheetId="2">#REF!</definedName>
    <definedName name="display5" localSheetId="3">#REF!</definedName>
    <definedName name="display5" localSheetId="4">#REF!</definedName>
    <definedName name="display5" localSheetId="5">#REF!</definedName>
    <definedName name="display5" localSheetId="6">#REF!</definedName>
    <definedName name="display5" localSheetId="7">#REF!</definedName>
    <definedName name="display5" localSheetId="8">#REF!</definedName>
    <definedName name="display5" localSheetId="9">#REF!</definedName>
    <definedName name="display5" localSheetId="10">#REF!</definedName>
    <definedName name="display5">#REF!</definedName>
    <definedName name="district" localSheetId="2">#REF!</definedName>
    <definedName name="district" localSheetId="3">#REF!</definedName>
    <definedName name="district" localSheetId="4">#REF!</definedName>
    <definedName name="district" localSheetId="5">#REF!</definedName>
    <definedName name="district" localSheetId="6">#REF!</definedName>
    <definedName name="district" localSheetId="7">#REF!</definedName>
    <definedName name="district" localSheetId="8">#REF!</definedName>
    <definedName name="district" localSheetId="9">#REF!</definedName>
    <definedName name="district" localSheetId="10">#REF!</definedName>
    <definedName name="district">#REF!</definedName>
    <definedName name="district2" localSheetId="2">#REF!</definedName>
    <definedName name="district2" localSheetId="3">#REF!</definedName>
    <definedName name="district2" localSheetId="4">#REF!</definedName>
    <definedName name="district2" localSheetId="5">#REF!</definedName>
    <definedName name="district2" localSheetId="6">#REF!</definedName>
    <definedName name="district2" localSheetId="7">#REF!</definedName>
    <definedName name="district2" localSheetId="8">#REF!</definedName>
    <definedName name="district2" localSheetId="9">#REF!</definedName>
    <definedName name="district2" localSheetId="10">#REF!</definedName>
    <definedName name="district2">#REF!</definedName>
    <definedName name="district5" localSheetId="10">'[1]Tab 5_Travel Time Delay '!$G$85:$G$109</definedName>
    <definedName name="district5">'[1]Tab 5_Travel Time Delay '!$G$85:$G$109</definedName>
    <definedName name="downtimes" localSheetId="2">#REF!</definedName>
    <definedName name="downtimes" localSheetId="3">#REF!</definedName>
    <definedName name="downtimes" localSheetId="4">#REF!</definedName>
    <definedName name="downtimes" localSheetId="5">#REF!</definedName>
    <definedName name="downtimes" localSheetId="6">#REF!</definedName>
    <definedName name="downtimes" localSheetId="7">#REF!</definedName>
    <definedName name="downtimes" localSheetId="8">#REF!</definedName>
    <definedName name="downtimes" localSheetId="9">#REF!</definedName>
    <definedName name="downtimes" localSheetId="10">#REF!</definedName>
    <definedName name="downtimes">#REF!</definedName>
    <definedName name="downtimes2" localSheetId="2">#REF!</definedName>
    <definedName name="downtimes2" localSheetId="3">#REF!</definedName>
    <definedName name="downtimes2" localSheetId="4">#REF!</definedName>
    <definedName name="downtimes2" localSheetId="5">#REF!</definedName>
    <definedName name="downtimes2" localSheetId="6">#REF!</definedName>
    <definedName name="downtimes2" localSheetId="7">#REF!</definedName>
    <definedName name="downtimes2" localSheetId="8">#REF!</definedName>
    <definedName name="downtimes2" localSheetId="9">#REF!</definedName>
    <definedName name="downtimes2" localSheetId="10">#REF!</definedName>
    <definedName name="downtimes2">#REF!</definedName>
    <definedName name="durations" localSheetId="2">#REF!</definedName>
    <definedName name="durations" localSheetId="3">#REF!</definedName>
    <definedName name="durations" localSheetId="4">#REF!</definedName>
    <definedName name="durations" localSheetId="5">#REF!</definedName>
    <definedName name="durations" localSheetId="6">#REF!</definedName>
    <definedName name="durations" localSheetId="7">#REF!</definedName>
    <definedName name="durations" localSheetId="8">#REF!</definedName>
    <definedName name="durations" localSheetId="9">#REF!</definedName>
    <definedName name="durations" localSheetId="10">#REF!</definedName>
    <definedName name="durations">#REF!</definedName>
    <definedName name="durations2" localSheetId="2">#REF!</definedName>
    <definedName name="durations2" localSheetId="3">#REF!</definedName>
    <definedName name="durations2" localSheetId="4">#REF!</definedName>
    <definedName name="durations2" localSheetId="5">#REF!</definedName>
    <definedName name="durations2" localSheetId="6">#REF!</definedName>
    <definedName name="durations2" localSheetId="7">#REF!</definedName>
    <definedName name="durations2" localSheetId="8">#REF!</definedName>
    <definedName name="durations2" localSheetId="9">#REF!</definedName>
    <definedName name="durations2" localSheetId="10">#REF!</definedName>
    <definedName name="durations2">#REF!</definedName>
    <definedName name="experiences" localSheetId="2">#REF!</definedName>
    <definedName name="experiences" localSheetId="3">#REF!</definedName>
    <definedName name="experiences" localSheetId="4">#REF!</definedName>
    <definedName name="experiences" localSheetId="5">#REF!</definedName>
    <definedName name="experiences" localSheetId="6">#REF!</definedName>
    <definedName name="experiences" localSheetId="7">#REF!</definedName>
    <definedName name="experiences" localSheetId="8">#REF!</definedName>
    <definedName name="experiences" localSheetId="9">#REF!</definedName>
    <definedName name="experiences" localSheetId="10">#REF!</definedName>
    <definedName name="experiences">#REF!</definedName>
    <definedName name="experiences2" localSheetId="2">#REF!</definedName>
    <definedName name="experiences2" localSheetId="3">#REF!</definedName>
    <definedName name="experiences2" localSheetId="4">#REF!</definedName>
    <definedName name="experiences2" localSheetId="5">#REF!</definedName>
    <definedName name="experiences2" localSheetId="6">#REF!</definedName>
    <definedName name="experiences2" localSheetId="7">#REF!</definedName>
    <definedName name="experiences2" localSheetId="8">#REF!</definedName>
    <definedName name="experiences2" localSheetId="9">#REF!</definedName>
    <definedName name="experiences2" localSheetId="10">#REF!</definedName>
    <definedName name="experiences2">#REF!</definedName>
    <definedName name="experiences3" localSheetId="2">'[3]Go NoGo Speed Monitoring'!#REF!</definedName>
    <definedName name="experiences3" localSheetId="3">'[3]Go NoGo Speed Monitoring'!#REF!</definedName>
    <definedName name="experiences3" localSheetId="4">'[3]Go NoGo Speed Monitoring'!#REF!</definedName>
    <definedName name="experiences3" localSheetId="5">'[3]Go NoGo Speed Monitoring'!#REF!</definedName>
    <definedName name="experiences3" localSheetId="6">'[3]Go NoGo Speed Monitoring'!#REF!</definedName>
    <definedName name="experiences3" localSheetId="7">'[3]Go NoGo Speed Monitoring'!#REF!</definedName>
    <definedName name="experiences3" localSheetId="8">'[3]Go NoGo Speed Monitoring'!#REF!</definedName>
    <definedName name="experiences3" localSheetId="9">'[3]Go NoGo Speed Monitoring'!#REF!</definedName>
    <definedName name="experiences3" localSheetId="10">'[3]Go NoGo Speed Monitoring'!#REF!</definedName>
    <definedName name="experiences3">'[3]Go NoGo Speed Monitoring'!#REF!</definedName>
    <definedName name="frequencies" localSheetId="2">#REF!</definedName>
    <definedName name="frequencies" localSheetId="3">#REF!</definedName>
    <definedName name="frequencies" localSheetId="4">#REF!</definedName>
    <definedName name="frequencies" localSheetId="5">#REF!</definedName>
    <definedName name="frequencies" localSheetId="6">#REF!</definedName>
    <definedName name="frequencies" localSheetId="7">#REF!</definedName>
    <definedName name="frequencies" localSheetId="8">#REF!</definedName>
    <definedName name="frequencies" localSheetId="9">#REF!</definedName>
    <definedName name="frequencies" localSheetId="10">#REF!</definedName>
    <definedName name="frequencies">#REF!</definedName>
    <definedName name="frequencies2" localSheetId="2">#REF!</definedName>
    <definedName name="frequencies2" localSheetId="3">#REF!</definedName>
    <definedName name="frequencies2" localSheetId="4">#REF!</definedName>
    <definedName name="frequencies2" localSheetId="5">#REF!</definedName>
    <definedName name="frequencies2" localSheetId="6">#REF!</definedName>
    <definedName name="frequencies2" localSheetId="7">#REF!</definedName>
    <definedName name="frequencies2" localSheetId="8">#REF!</definedName>
    <definedName name="frequencies2" localSheetId="9">#REF!</definedName>
    <definedName name="frequencies2" localSheetId="10">#REF!</definedName>
    <definedName name="frequencies2">#REF!</definedName>
    <definedName name="frequency" localSheetId="2">#REF!</definedName>
    <definedName name="frequency" localSheetId="3">#REF!</definedName>
    <definedName name="frequency" localSheetId="4">#REF!</definedName>
    <definedName name="frequency" localSheetId="5">#REF!</definedName>
    <definedName name="frequency" localSheetId="6">#REF!</definedName>
    <definedName name="frequency" localSheetId="7">#REF!</definedName>
    <definedName name="frequency" localSheetId="8">#REF!</definedName>
    <definedName name="frequency" localSheetId="9">#REF!</definedName>
    <definedName name="frequency" localSheetId="10">#REF!</definedName>
    <definedName name="frequency">#REF!</definedName>
    <definedName name="frequency2" localSheetId="2">#REF!</definedName>
    <definedName name="frequency2" localSheetId="3">#REF!</definedName>
    <definedName name="frequency2" localSheetId="4">#REF!</definedName>
    <definedName name="frequency2" localSheetId="5">#REF!</definedName>
    <definedName name="frequency2" localSheetId="6">#REF!</definedName>
    <definedName name="frequency2" localSheetId="7">#REF!</definedName>
    <definedName name="frequency2" localSheetId="8">#REF!</definedName>
    <definedName name="frequency2" localSheetId="9">#REF!</definedName>
    <definedName name="frequency2" localSheetId="10">#REF!</definedName>
    <definedName name="frequency2">#REF!</definedName>
    <definedName name="frequency3" localSheetId="2">'[3]Go NoGo Speed Monitoring'!#REF!</definedName>
    <definedName name="frequency3" localSheetId="3">'[3]Go NoGo Speed Monitoring'!#REF!</definedName>
    <definedName name="frequency3" localSheetId="4">'[3]Go NoGo Speed Monitoring'!#REF!</definedName>
    <definedName name="frequency3" localSheetId="5">'[3]Go NoGo Speed Monitoring'!#REF!</definedName>
    <definedName name="frequency3" localSheetId="6">'[3]Go NoGo Speed Monitoring'!#REF!</definedName>
    <definedName name="frequency3" localSheetId="7">'[3]Go NoGo Speed Monitoring'!#REF!</definedName>
    <definedName name="frequency3" localSheetId="8">'[3]Go NoGo Speed Monitoring'!#REF!</definedName>
    <definedName name="frequency3" localSheetId="9">'[3]Go NoGo Speed Monitoring'!#REF!</definedName>
    <definedName name="frequency3" localSheetId="10">'[3]Go NoGo Speed Monitoring'!#REF!</definedName>
    <definedName name="frequency3">'[3]Go NoGo Speed Monitoring'!#REF!</definedName>
    <definedName name="histograms5" localSheetId="2">#REF!</definedName>
    <definedName name="histograms5" localSheetId="3">#REF!</definedName>
    <definedName name="histograms5" localSheetId="4">#REF!</definedName>
    <definedName name="histograms5" localSheetId="5">#REF!</definedName>
    <definedName name="histograms5" localSheetId="6">#REF!</definedName>
    <definedName name="histograms5" localSheetId="7">#REF!</definedName>
    <definedName name="histograms5" localSheetId="8">#REF!</definedName>
    <definedName name="histograms5" localSheetId="9">#REF!</definedName>
    <definedName name="histograms5" localSheetId="10">#REF!</definedName>
    <definedName name="histograms5">#REF!</definedName>
    <definedName name="interest" localSheetId="2">#REF!</definedName>
    <definedName name="interest" localSheetId="3">#REF!</definedName>
    <definedName name="interest" localSheetId="4">#REF!</definedName>
    <definedName name="interest" localSheetId="5">#REF!</definedName>
    <definedName name="interest" localSheetId="6">#REF!</definedName>
    <definedName name="interest" localSheetId="7">#REF!</definedName>
    <definedName name="interest" localSheetId="8">#REF!</definedName>
    <definedName name="interest" localSheetId="9">#REF!</definedName>
    <definedName name="interest" localSheetId="10">#REF!</definedName>
    <definedName name="interest">#REF!</definedName>
    <definedName name="interest2" localSheetId="2">#REF!</definedName>
    <definedName name="interest2" localSheetId="3">#REF!</definedName>
    <definedName name="interest2" localSheetId="4">#REF!</definedName>
    <definedName name="interest2" localSheetId="5">#REF!</definedName>
    <definedName name="interest2" localSheetId="6">#REF!</definedName>
    <definedName name="interest2" localSheetId="7">#REF!</definedName>
    <definedName name="interest2" localSheetId="8">#REF!</definedName>
    <definedName name="interest2" localSheetId="9">#REF!</definedName>
    <definedName name="interest2" localSheetId="10">#REF!</definedName>
    <definedName name="interest2">#REF!</definedName>
    <definedName name="interest3" localSheetId="10">'[1]Tab 3_ Speed Monitoring'!$G$67:$G$69</definedName>
    <definedName name="interest3">'[1]Tab 3_ Speed Monitoring'!$G$67:$G$69</definedName>
    <definedName name="lanespecific" localSheetId="2">#REF!</definedName>
    <definedName name="lanespecific" localSheetId="3">#REF!</definedName>
    <definedName name="lanespecific" localSheetId="4">#REF!</definedName>
    <definedName name="lanespecific" localSheetId="5">#REF!</definedName>
    <definedName name="lanespecific" localSheetId="6">#REF!</definedName>
    <definedName name="lanespecific" localSheetId="7">#REF!</definedName>
    <definedName name="lanespecific" localSheetId="8">#REF!</definedName>
    <definedName name="lanespecific" localSheetId="9">#REF!</definedName>
    <definedName name="lanespecific" localSheetId="10">#REF!</definedName>
    <definedName name="lanespecific">#REF!</definedName>
    <definedName name="lanespecific2" localSheetId="2">#REF!</definedName>
    <definedName name="lanespecific2" localSheetId="3">#REF!</definedName>
    <definedName name="lanespecific2" localSheetId="4">#REF!</definedName>
    <definedName name="lanespecific2" localSheetId="5">#REF!</definedName>
    <definedName name="lanespecific2" localSheetId="6">#REF!</definedName>
    <definedName name="lanespecific2" localSheetId="7">#REF!</definedName>
    <definedName name="lanespecific2" localSheetId="8">#REF!</definedName>
    <definedName name="lanespecific2" localSheetId="9">#REF!</definedName>
    <definedName name="lanespecific2" localSheetId="10">#REF!</definedName>
    <definedName name="lanespecific2">#REF!</definedName>
    <definedName name="lanespecific3" localSheetId="2">'[3]Go NoGo Speed Monitoring'!#REF!</definedName>
    <definedName name="lanespecific3" localSheetId="3">'[3]Go NoGo Speed Monitoring'!#REF!</definedName>
    <definedName name="lanespecific3" localSheetId="4">'[3]Go NoGo Speed Monitoring'!#REF!</definedName>
    <definedName name="lanespecific3" localSheetId="5">'[3]Go NoGo Speed Monitoring'!#REF!</definedName>
    <definedName name="lanespecific3" localSheetId="6">'[3]Go NoGo Speed Monitoring'!#REF!</definedName>
    <definedName name="lanespecific3" localSheetId="7">'[3]Go NoGo Speed Monitoring'!#REF!</definedName>
    <definedName name="lanespecific3" localSheetId="8">'[3]Go NoGo Speed Monitoring'!#REF!</definedName>
    <definedName name="lanespecific3" localSheetId="9">'[3]Go NoGo Speed Monitoring'!#REF!</definedName>
    <definedName name="lanespecific3" localSheetId="10">'[3]Go NoGo Speed Monitoring'!#REF!</definedName>
    <definedName name="lanespecific3">'[3]Go NoGo Speed Monitoring'!#REF!</definedName>
    <definedName name="lawenforcement" localSheetId="2">#REF!</definedName>
    <definedName name="lawenforcement" localSheetId="3">#REF!</definedName>
    <definedName name="lawenforcement" localSheetId="4">#REF!</definedName>
    <definedName name="lawenforcement" localSheetId="5">#REF!</definedName>
    <definedName name="lawenforcement" localSheetId="6">#REF!</definedName>
    <definedName name="lawenforcement" localSheetId="7">#REF!</definedName>
    <definedName name="lawenforcement" localSheetId="8">#REF!</definedName>
    <definedName name="lawenforcement" localSheetId="9">#REF!</definedName>
    <definedName name="lawenforcement" localSheetId="10">#REF!</definedName>
    <definedName name="lawenforcement">#REF!</definedName>
    <definedName name="messages" localSheetId="2">#REF!</definedName>
    <definedName name="messages" localSheetId="3">#REF!</definedName>
    <definedName name="messages" localSheetId="4">#REF!</definedName>
    <definedName name="messages" localSheetId="5">#REF!</definedName>
    <definedName name="messages" localSheetId="6">#REF!</definedName>
    <definedName name="messages" localSheetId="7">#REF!</definedName>
    <definedName name="messages" localSheetId="8">#REF!</definedName>
    <definedName name="messages" localSheetId="9">#REF!</definedName>
    <definedName name="messages" localSheetId="10">#REF!</definedName>
    <definedName name="messages">#REF!</definedName>
    <definedName name="messages2" localSheetId="2">#REF!</definedName>
    <definedName name="messages2" localSheetId="3">#REF!</definedName>
    <definedName name="messages2" localSheetId="4">#REF!</definedName>
    <definedName name="messages2" localSheetId="5">#REF!</definedName>
    <definedName name="messages2" localSheetId="6">#REF!</definedName>
    <definedName name="messages2" localSheetId="7">#REF!</definedName>
    <definedName name="messages2" localSheetId="8">#REF!</definedName>
    <definedName name="messages2" localSheetId="9">#REF!</definedName>
    <definedName name="messages2" localSheetId="10">#REF!</definedName>
    <definedName name="messages2">#REF!</definedName>
    <definedName name="messages5" localSheetId="2">#REF!</definedName>
    <definedName name="messages5" localSheetId="3">#REF!</definedName>
    <definedName name="messages5" localSheetId="4">#REF!</definedName>
    <definedName name="messages5" localSheetId="5">#REF!</definedName>
    <definedName name="messages5" localSheetId="6">#REF!</definedName>
    <definedName name="messages5" localSheetId="7">#REF!</definedName>
    <definedName name="messages5" localSheetId="8">#REF!</definedName>
    <definedName name="messages5" localSheetId="9">#REF!</definedName>
    <definedName name="messages5" localSheetId="10">#REF!</definedName>
    <definedName name="messages5">#REF!</definedName>
    <definedName name="messageupdate" localSheetId="2">#REF!</definedName>
    <definedName name="messageupdate" localSheetId="3">#REF!</definedName>
    <definedName name="messageupdate" localSheetId="4">#REF!</definedName>
    <definedName name="messageupdate" localSheetId="5">#REF!</definedName>
    <definedName name="messageupdate" localSheetId="6">#REF!</definedName>
    <definedName name="messageupdate" localSheetId="7">#REF!</definedName>
    <definedName name="messageupdate" localSheetId="8">#REF!</definedName>
    <definedName name="messageupdate" localSheetId="9">#REF!</definedName>
    <definedName name="messageupdate" localSheetId="10">#REF!</definedName>
    <definedName name="messageupdate">#REF!</definedName>
    <definedName name="messageupdate2" localSheetId="2">#REF!</definedName>
    <definedName name="messageupdate2" localSheetId="3">#REF!</definedName>
    <definedName name="messageupdate2" localSheetId="4">#REF!</definedName>
    <definedName name="messageupdate2" localSheetId="5">#REF!</definedName>
    <definedName name="messageupdate2" localSheetId="6">#REF!</definedName>
    <definedName name="messageupdate2" localSheetId="7">#REF!</definedName>
    <definedName name="messageupdate2" localSheetId="8">#REF!</definedName>
    <definedName name="messageupdate2" localSheetId="9">#REF!</definedName>
    <definedName name="messageupdate2" localSheetId="10">#REF!</definedName>
    <definedName name="messageupdate2">#REF!</definedName>
    <definedName name="messageupdate3" localSheetId="2">'[3]Go NoGo Speed Monitoring'!#REF!</definedName>
    <definedName name="messageupdate3" localSheetId="3">'[3]Go NoGo Speed Monitoring'!#REF!</definedName>
    <definedName name="messageupdate3" localSheetId="4">'[3]Go NoGo Speed Monitoring'!#REF!</definedName>
    <definedName name="messageupdate3" localSheetId="5">'[3]Go NoGo Speed Monitoring'!#REF!</definedName>
    <definedName name="messageupdate3" localSheetId="6">'[3]Go NoGo Speed Monitoring'!#REF!</definedName>
    <definedName name="messageupdate3" localSheetId="7">'[3]Go NoGo Speed Monitoring'!#REF!</definedName>
    <definedName name="messageupdate3" localSheetId="8">'[3]Go NoGo Speed Monitoring'!#REF!</definedName>
    <definedName name="messageupdate3" localSheetId="9">'[3]Go NoGo Speed Monitoring'!#REF!</definedName>
    <definedName name="messageupdate3" localSheetId="10">'[3]Go NoGo Speed Monitoring'!#REF!</definedName>
    <definedName name="messageupdate3">'[3]Go NoGo Speed Monitoring'!#REF!</definedName>
    <definedName name="MmExcelLinker_2C1B9808_9CD7_4E22_BC28_025E7DF30505" localSheetId="2">#REF!</definedName>
    <definedName name="MmExcelLinker_2C1B9808_9CD7_4E22_BC28_025E7DF30505" localSheetId="3">#REF!</definedName>
    <definedName name="MmExcelLinker_2C1B9808_9CD7_4E22_BC28_025E7DF30505" localSheetId="4">#REF!</definedName>
    <definedName name="MmExcelLinker_2C1B9808_9CD7_4E22_BC28_025E7DF30505" localSheetId="5">#REF!</definedName>
    <definedName name="MmExcelLinker_2C1B9808_9CD7_4E22_BC28_025E7DF30505" localSheetId="6">#REF!</definedName>
    <definedName name="MmExcelLinker_2C1B9808_9CD7_4E22_BC28_025E7DF30505" localSheetId="7">#REF!</definedName>
    <definedName name="MmExcelLinker_2C1B9808_9CD7_4E22_BC28_025E7DF30505" localSheetId="8">#REF!</definedName>
    <definedName name="MmExcelLinker_2C1B9808_9CD7_4E22_BC28_025E7DF30505" localSheetId="9">#REF!</definedName>
    <definedName name="MmExcelLinker_2C1B9808_9CD7_4E22_BC28_025E7DF30505" localSheetId="10">#REF!</definedName>
    <definedName name="MmExcelLinker_2C1B9808_9CD7_4E22_BC28_025E7DF30505">#REF!</definedName>
    <definedName name="MmExcelLinker_A7051301_215F_4B05_92A6_B4E50CDBDE07" localSheetId="2">#REF!</definedName>
    <definedName name="MmExcelLinker_A7051301_215F_4B05_92A6_B4E50CDBDE07" localSheetId="3">#REF!</definedName>
    <definedName name="MmExcelLinker_A7051301_215F_4B05_92A6_B4E50CDBDE07" localSheetId="4">#REF!</definedName>
    <definedName name="MmExcelLinker_A7051301_215F_4B05_92A6_B4E50CDBDE07" localSheetId="5">#REF!</definedName>
    <definedName name="MmExcelLinker_A7051301_215F_4B05_92A6_B4E50CDBDE07" localSheetId="6">#REF!</definedName>
    <definedName name="MmExcelLinker_A7051301_215F_4B05_92A6_B4E50CDBDE07" localSheetId="7">#REF!</definedName>
    <definedName name="MmExcelLinker_A7051301_215F_4B05_92A6_B4E50CDBDE07" localSheetId="8">#REF!</definedName>
    <definedName name="MmExcelLinker_A7051301_215F_4B05_92A6_B4E50CDBDE07" localSheetId="9">#REF!</definedName>
    <definedName name="MmExcelLinker_A7051301_215F_4B05_92A6_B4E50CDBDE07" localSheetId="10">#REF!</definedName>
    <definedName name="MmExcelLinker_A7051301_215F_4B05_92A6_B4E50CDBDE07">#REF!</definedName>
    <definedName name="MmExcelLinker_BB00CE5B_FCF5_4442_B3B5_E5E38E88EF90" localSheetId="2">#REF!</definedName>
    <definedName name="MmExcelLinker_BB00CE5B_FCF5_4442_B3B5_E5E38E88EF90" localSheetId="3">#REF!</definedName>
    <definedName name="MmExcelLinker_BB00CE5B_FCF5_4442_B3B5_E5E38E88EF90" localSheetId="4">#REF!</definedName>
    <definedName name="MmExcelLinker_BB00CE5B_FCF5_4442_B3B5_E5E38E88EF90" localSheetId="5">#REF!</definedName>
    <definedName name="MmExcelLinker_BB00CE5B_FCF5_4442_B3B5_E5E38E88EF90" localSheetId="6">#REF!</definedName>
    <definedName name="MmExcelLinker_BB00CE5B_FCF5_4442_B3B5_E5E38E88EF90" localSheetId="7">#REF!</definedName>
    <definedName name="MmExcelLinker_BB00CE5B_FCF5_4442_B3B5_E5E38E88EF90" localSheetId="8">#REF!</definedName>
    <definedName name="MmExcelLinker_BB00CE5B_FCF5_4442_B3B5_E5E38E88EF90" localSheetId="9">#REF!</definedName>
    <definedName name="MmExcelLinker_BB00CE5B_FCF5_4442_B3B5_E5E38E88EF90" localSheetId="10">#REF!</definedName>
    <definedName name="MmExcelLinker_BB00CE5B_FCF5_4442_B3B5_E5E38E88EF90">#REF!</definedName>
    <definedName name="motorist3" localSheetId="10">'[1]Tab 3_ Speed Monitoring'!$G$76:$G$77</definedName>
    <definedName name="motorist3">'[1]Tab 3_ Speed Monitoring'!$G$76:$G$77</definedName>
    <definedName name="Pal_Workbook_GUID" hidden="1">"FETVL4M5K5RGPX5B7RJK8H6D"</definedName>
    <definedName name="percentile3" localSheetId="2">'[3]Go NoGo Speed Monitoring'!#REF!</definedName>
    <definedName name="percentile3" localSheetId="3">'[3]Go NoGo Speed Monitoring'!#REF!</definedName>
    <definedName name="percentile3" localSheetId="4">'[3]Go NoGo Speed Monitoring'!#REF!</definedName>
    <definedName name="percentile3" localSheetId="5">'[3]Go NoGo Speed Monitoring'!#REF!</definedName>
    <definedName name="percentile3" localSheetId="6">'[3]Go NoGo Speed Monitoring'!#REF!</definedName>
    <definedName name="percentile3" localSheetId="7">'[3]Go NoGo Speed Monitoring'!#REF!</definedName>
    <definedName name="percentile3" localSheetId="8">'[3]Go NoGo Speed Monitoring'!#REF!</definedName>
    <definedName name="percentile3" localSheetId="9">'[3]Go NoGo Speed Monitoring'!#REF!</definedName>
    <definedName name="percentile3" localSheetId="10">'[3]Go NoGo Speed Monitoring'!#REF!</definedName>
    <definedName name="percentile3">'[3]Go NoGo Speed Monitoring'!#REF!</definedName>
    <definedName name="performance3" localSheetId="2">'[3]Go NoGo Speed Monitoring'!#REF!</definedName>
    <definedName name="performance3" localSheetId="3">'[3]Go NoGo Speed Monitoring'!#REF!</definedName>
    <definedName name="performance3" localSheetId="4">'[3]Go NoGo Speed Monitoring'!#REF!</definedName>
    <definedName name="performance3" localSheetId="5">'[3]Go NoGo Speed Monitoring'!#REF!</definedName>
    <definedName name="performance3" localSheetId="6">'[3]Go NoGo Speed Monitoring'!#REF!</definedName>
    <definedName name="performance3" localSheetId="7">'[3]Go NoGo Speed Monitoring'!#REF!</definedName>
    <definedName name="performance3" localSheetId="8">'[3]Go NoGo Speed Monitoring'!#REF!</definedName>
    <definedName name="performance3" localSheetId="9">'[3]Go NoGo Speed Monitoring'!#REF!</definedName>
    <definedName name="performance3" localSheetId="10">'[3]Go NoGo Speed Monitoring'!#REF!</definedName>
    <definedName name="performance3">'[3]Go NoGo Speed Monitoring'!#REF!</definedName>
    <definedName name="portable" localSheetId="2">#REF!</definedName>
    <definedName name="portable" localSheetId="3">#REF!</definedName>
    <definedName name="portable" localSheetId="4">#REF!</definedName>
    <definedName name="portable" localSheetId="5">#REF!</definedName>
    <definedName name="portable" localSheetId="6">#REF!</definedName>
    <definedName name="portable" localSheetId="7">#REF!</definedName>
    <definedName name="portable" localSheetId="8">#REF!</definedName>
    <definedName name="portable" localSheetId="9">#REF!</definedName>
    <definedName name="portable" localSheetId="10">#REF!</definedName>
    <definedName name="portable">#REF!</definedName>
    <definedName name="portable2" localSheetId="2">#REF!</definedName>
    <definedName name="portable2" localSheetId="3">#REF!</definedName>
    <definedName name="portable2" localSheetId="4">#REF!</definedName>
    <definedName name="portable2" localSheetId="5">#REF!</definedName>
    <definedName name="portable2" localSheetId="6">#REF!</definedName>
    <definedName name="portable2" localSheetId="7">#REF!</definedName>
    <definedName name="portable2" localSheetId="8">#REF!</definedName>
    <definedName name="portable2" localSheetId="9">#REF!</definedName>
    <definedName name="portable2" localSheetId="10">#REF!</definedName>
    <definedName name="portable2">#REF!</definedName>
    <definedName name="portable3" localSheetId="10">'[1]Tab 3_ Speed Monitoring'!$G$73:$G$75</definedName>
    <definedName name="portable3">'[1]Tab 3_ Speed Monitoring'!$G$73:$G$75</definedName>
    <definedName name="_xlnm.Print_Area" localSheetId="1">'1-Instruction'!$C$1:$G$18</definedName>
    <definedName name="_xlnm.Print_Area" localSheetId="2">'2-1Temp Queue Detection Sys'!$B$1:$D$25</definedName>
    <definedName name="_xlnm.Print_Area" localSheetId="3">'2-2Temp Speed Monitoring Sys'!$B$1:$D$26</definedName>
    <definedName name="_xlnm.Print_Area" localSheetId="4">'2-3 Temp Const Equip Alert Sys'!$B$1:$D$21</definedName>
    <definedName name="_xlnm.Print_Area" localSheetId="5">'2-4 Temp Travel Time Sys'!$B$1:$E$25</definedName>
    <definedName name="_xlnm.Print_Area" localSheetId="6">'2-5Temp Incident Detection Sys'!$B$9:$D$27</definedName>
    <definedName name="_xlnm.Print_Area" localSheetId="7">'2-6 Temp Over-height Warnin Sys'!$B$9:$D$13</definedName>
    <definedName name="_xlnm.Print_Area" localSheetId="8">'3-Max Queue Length'!$A$1:$F$34</definedName>
    <definedName name="_xlnm.Print_Area" localSheetId="9">'4-Summary'!$C$2:$D$14</definedName>
    <definedName name="_xlnm.Print_Area" localSheetId="10">'5 System Cost Examples '!$B$2:$L$64</definedName>
    <definedName name="quantity" localSheetId="2">#REF!</definedName>
    <definedName name="quantity" localSheetId="3">#REF!</definedName>
    <definedName name="quantity" localSheetId="4">#REF!</definedName>
    <definedName name="quantity" localSheetId="5">#REF!</definedName>
    <definedName name="quantity" localSheetId="6">#REF!</definedName>
    <definedName name="quantity" localSheetId="7">#REF!</definedName>
    <definedName name="quantity" localSheetId="8">#REF!</definedName>
    <definedName name="quantity" localSheetId="9">#REF!</definedName>
    <definedName name="quantity" localSheetId="10">#REF!</definedName>
    <definedName name="quantity">#REF!</definedName>
    <definedName name="quantity2" localSheetId="2">#REF!</definedName>
    <definedName name="quantity2" localSheetId="3">#REF!</definedName>
    <definedName name="quantity2" localSheetId="4">#REF!</definedName>
    <definedName name="quantity2" localSheetId="5">#REF!</definedName>
    <definedName name="quantity2" localSheetId="6">#REF!</definedName>
    <definedName name="quantity2" localSheetId="7">#REF!</definedName>
    <definedName name="quantity2" localSheetId="8">#REF!</definedName>
    <definedName name="quantity2" localSheetId="9">#REF!</definedName>
    <definedName name="quantity2" localSheetId="10">#REF!</definedName>
    <definedName name="quantity2">#REF!</definedName>
    <definedName name="quantity3" localSheetId="2">'[3]Go NoGo Speed Monitoring'!#REF!</definedName>
    <definedName name="quantity3" localSheetId="3">'[3]Go NoGo Speed Monitoring'!#REF!</definedName>
    <definedName name="quantity3" localSheetId="4">'[3]Go NoGo Speed Monitoring'!#REF!</definedName>
    <definedName name="quantity3" localSheetId="5">'[3]Go NoGo Speed Monitoring'!#REF!</definedName>
    <definedName name="quantity3" localSheetId="6">'[3]Go NoGo Speed Monitoring'!#REF!</definedName>
    <definedName name="quantity3" localSheetId="7">'[3]Go NoGo Speed Monitoring'!#REF!</definedName>
    <definedName name="quantity3" localSheetId="8">'[3]Go NoGo Speed Monitoring'!#REF!</definedName>
    <definedName name="quantity3" localSheetId="9">'[3]Go NoGo Speed Monitoring'!#REF!</definedName>
    <definedName name="quantity3" localSheetId="10">'[3]Go NoGo Speed Monitoring'!#REF!</definedName>
    <definedName name="quantity3">'[3]Go NoGo Speed Monitoring'!#REF!</definedName>
    <definedName name="reports" localSheetId="2">#REF!</definedName>
    <definedName name="reports" localSheetId="3">#REF!</definedName>
    <definedName name="reports" localSheetId="4">#REF!</definedName>
    <definedName name="reports" localSheetId="5">#REF!</definedName>
    <definedName name="reports" localSheetId="6">#REF!</definedName>
    <definedName name="reports" localSheetId="7">#REF!</definedName>
    <definedName name="reports" localSheetId="8">#REF!</definedName>
    <definedName name="reports" localSheetId="9">#REF!</definedName>
    <definedName name="reports" localSheetId="10">#REF!</definedName>
    <definedName name="reports">#REF!</definedName>
    <definedName name="reports2" localSheetId="2">#REF!</definedName>
    <definedName name="reports2" localSheetId="3">#REF!</definedName>
    <definedName name="reports2" localSheetId="4">#REF!</definedName>
    <definedName name="reports2" localSheetId="5">#REF!</definedName>
    <definedName name="reports2" localSheetId="6">#REF!</definedName>
    <definedName name="reports2" localSheetId="7">#REF!</definedName>
    <definedName name="reports2" localSheetId="8">#REF!</definedName>
    <definedName name="reports2" localSheetId="9">#REF!</definedName>
    <definedName name="reports2" localSheetId="10">#REF!</definedName>
    <definedName name="reports2">#REF!</definedName>
    <definedName name="responses" localSheetId="2">#REF!</definedName>
    <definedName name="responses" localSheetId="3">#REF!</definedName>
    <definedName name="responses" localSheetId="4">#REF!</definedName>
    <definedName name="responses" localSheetId="5">#REF!</definedName>
    <definedName name="responses" localSheetId="6">#REF!</definedName>
    <definedName name="responses" localSheetId="7">#REF!</definedName>
    <definedName name="responses" localSheetId="8">#REF!</definedName>
    <definedName name="responses" localSheetId="9">#REF!</definedName>
    <definedName name="responses" localSheetId="10">#REF!</definedName>
    <definedName name="responses">#REF!</definedName>
    <definedName name="responses2" localSheetId="2">#REF!</definedName>
    <definedName name="responses2" localSheetId="3">#REF!</definedName>
    <definedName name="responses2" localSheetId="4">#REF!</definedName>
    <definedName name="responses2" localSheetId="5">#REF!</definedName>
    <definedName name="responses2" localSheetId="6">#REF!</definedName>
    <definedName name="responses2" localSheetId="7">#REF!</definedName>
    <definedName name="responses2" localSheetId="8">#REF!</definedName>
    <definedName name="responses2" localSheetId="9">#REF!</definedName>
    <definedName name="responses2" localSheetId="10">#REF!</definedName>
    <definedName name="responses2">#REF!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utes5" localSheetId="10">'[1]Tab 5_Travel Time Delay '!$G$76:$G$78</definedName>
    <definedName name="routes5">'[1]Tab 5_Travel Time Delay '!$G$76:$G$78</definedName>
    <definedName name="sda" localSheetId="2">#REF!</definedName>
    <definedName name="sda" localSheetId="3">#REF!</definedName>
    <definedName name="sda" localSheetId="4">#REF!</definedName>
    <definedName name="sda" localSheetId="5">#REF!</definedName>
    <definedName name="sda" localSheetId="6">#REF!</definedName>
    <definedName name="sda" localSheetId="7">#REF!</definedName>
    <definedName name="sda">#REF!</definedName>
    <definedName name="sensors" localSheetId="2">#REF!</definedName>
    <definedName name="sensors" localSheetId="3">#REF!</definedName>
    <definedName name="sensors" localSheetId="4">#REF!</definedName>
    <definedName name="sensors" localSheetId="5">#REF!</definedName>
    <definedName name="sensors" localSheetId="6">#REF!</definedName>
    <definedName name="sensors" localSheetId="7">#REF!</definedName>
    <definedName name="sensors" localSheetId="8">#REF!</definedName>
    <definedName name="sensors" localSheetId="9">#REF!</definedName>
    <definedName name="sensors" localSheetId="10">#REF!</definedName>
    <definedName name="sensors">#REF!</definedName>
    <definedName name="sensors2" localSheetId="2">#REF!</definedName>
    <definedName name="sensors2" localSheetId="3">#REF!</definedName>
    <definedName name="sensors2" localSheetId="4">#REF!</definedName>
    <definedName name="sensors2" localSheetId="5">#REF!</definedName>
    <definedName name="sensors2" localSheetId="6">#REF!</definedName>
    <definedName name="sensors2" localSheetId="7">#REF!</definedName>
    <definedName name="sensors2" localSheetId="8">#REF!</definedName>
    <definedName name="sensors2" localSheetId="9">#REF!</definedName>
    <definedName name="sensors2" localSheetId="10">#REF!</definedName>
    <definedName name="sensors2">#REF!</definedName>
    <definedName name="sensors3" localSheetId="2">'[3]Go NoGo Speed Monitoring'!#REF!</definedName>
    <definedName name="sensors3" localSheetId="3">'[3]Go NoGo Speed Monitoring'!#REF!</definedName>
    <definedName name="sensors3" localSheetId="4">'[3]Go NoGo Speed Monitoring'!#REF!</definedName>
    <definedName name="sensors3" localSheetId="5">'[3]Go NoGo Speed Monitoring'!#REF!</definedName>
    <definedName name="sensors3" localSheetId="6">'[3]Go NoGo Speed Monitoring'!#REF!</definedName>
    <definedName name="sensors3" localSheetId="7">'[3]Go NoGo Speed Monitoring'!#REF!</definedName>
    <definedName name="sensors3" localSheetId="8">'[3]Go NoGo Speed Monitoring'!#REF!</definedName>
    <definedName name="sensors3" localSheetId="9">'[3]Go NoGo Speed Monitoring'!#REF!</definedName>
    <definedName name="sensors3" localSheetId="10">'[3]Go NoGo Speed Monitoring'!#REF!</definedName>
    <definedName name="sensors3">'[3]Go NoGo Speed Monitoring'!#REF!</definedName>
    <definedName name="separateitems" localSheetId="2">#REF!</definedName>
    <definedName name="separateitems" localSheetId="3">#REF!</definedName>
    <definedName name="separateitems" localSheetId="4">#REF!</definedName>
    <definedName name="separateitems" localSheetId="5">#REF!</definedName>
    <definedName name="separateitems" localSheetId="6">#REF!</definedName>
    <definedName name="separateitems" localSheetId="7">#REF!</definedName>
    <definedName name="separateitems" localSheetId="8">#REF!</definedName>
    <definedName name="separateitems" localSheetId="9">#REF!</definedName>
    <definedName name="separateitems" localSheetId="10">#REF!</definedName>
    <definedName name="separateitems">#REF!</definedName>
    <definedName name="separateitems2" localSheetId="2">#REF!</definedName>
    <definedName name="separateitems2" localSheetId="3">#REF!</definedName>
    <definedName name="separateitems2" localSheetId="4">#REF!</definedName>
    <definedName name="separateitems2" localSheetId="5">#REF!</definedName>
    <definedName name="separateitems2" localSheetId="6">#REF!</definedName>
    <definedName name="separateitems2" localSheetId="7">#REF!</definedName>
    <definedName name="separateitems2" localSheetId="8">#REF!</definedName>
    <definedName name="separateitems2" localSheetId="9">#REF!</definedName>
    <definedName name="separateitems2" localSheetId="10">#REF!</definedName>
    <definedName name="separateitems2">#REF!</definedName>
    <definedName name="separateitems3" localSheetId="2">'[3]Go NoGo Speed Monitoring'!#REF!</definedName>
    <definedName name="separateitems3" localSheetId="3">'[3]Go NoGo Speed Monitoring'!#REF!</definedName>
    <definedName name="separateitems3" localSheetId="4">'[3]Go NoGo Speed Monitoring'!#REF!</definedName>
    <definedName name="separateitems3" localSheetId="5">'[3]Go NoGo Speed Monitoring'!#REF!</definedName>
    <definedName name="separateitems3" localSheetId="6">'[3]Go NoGo Speed Monitoring'!#REF!</definedName>
    <definedName name="separateitems3" localSheetId="7">'[3]Go NoGo Speed Monitoring'!#REF!</definedName>
    <definedName name="separateitems3" localSheetId="8">'[3]Go NoGo Speed Monitoring'!#REF!</definedName>
    <definedName name="separateitems3" localSheetId="9">'[3]Go NoGo Speed Monitoring'!#REF!</definedName>
    <definedName name="separateitems3" localSheetId="10">'[3]Go NoGo Speed Monitoring'!#REF!</definedName>
    <definedName name="separateitems3">'[3]Go NoGo Speed Monitoring'!#REF!</definedName>
    <definedName name="separateitems7" localSheetId="2">#REF!</definedName>
    <definedName name="separateitems7" localSheetId="3">#REF!</definedName>
    <definedName name="separateitems7" localSheetId="4">#REF!</definedName>
    <definedName name="separateitems7" localSheetId="5">#REF!</definedName>
    <definedName name="separateitems7" localSheetId="6">#REF!</definedName>
    <definedName name="separateitems7" localSheetId="7">#REF!</definedName>
    <definedName name="separateitems7" localSheetId="8">#REF!</definedName>
    <definedName name="separateitems7" localSheetId="9">#REF!</definedName>
    <definedName name="separateitems7" localSheetId="10">#REF!</definedName>
    <definedName name="separateitems7">#REF!</definedName>
    <definedName name="speed3" localSheetId="2">'[3]Go NoGo Speed Monitoring'!#REF!</definedName>
    <definedName name="speed3" localSheetId="3">'[3]Go NoGo Speed Monitoring'!#REF!</definedName>
    <definedName name="speed3" localSheetId="4">'[3]Go NoGo Speed Monitoring'!#REF!</definedName>
    <definedName name="speed3" localSheetId="5">'[3]Go NoGo Speed Monitoring'!#REF!</definedName>
    <definedName name="speed3" localSheetId="6">'[3]Go NoGo Speed Monitoring'!#REF!</definedName>
    <definedName name="speed3" localSheetId="7">'[3]Go NoGo Speed Monitoring'!#REF!</definedName>
    <definedName name="speed3" localSheetId="8">'[3]Go NoGo Speed Monitoring'!#REF!</definedName>
    <definedName name="speed3" localSheetId="9">'[3]Go NoGo Speed Monitoring'!#REF!</definedName>
    <definedName name="speed3" localSheetId="10">'[3]Go NoGo Speed Monitoring'!#REF!</definedName>
    <definedName name="speed3">'[3]Go NoGo Speed Monitoring'!#REF!</definedName>
    <definedName name="Speeders" localSheetId="2">#REF!</definedName>
    <definedName name="Speeders" localSheetId="3">#REF!</definedName>
    <definedName name="Speeders" localSheetId="4">#REF!</definedName>
    <definedName name="Speeders" localSheetId="5">#REF!</definedName>
    <definedName name="Speeders" localSheetId="6">#REF!</definedName>
    <definedName name="Speeders" localSheetId="7">#REF!</definedName>
    <definedName name="Speeders" localSheetId="8">#REF!</definedName>
    <definedName name="Speeders" localSheetId="9">#REF!</definedName>
    <definedName name="Speeders" localSheetId="10">#REF!</definedName>
    <definedName name="Speeders">#REF!</definedName>
    <definedName name="standard5" localSheetId="2">#REF!</definedName>
    <definedName name="standard5" localSheetId="3">#REF!</definedName>
    <definedName name="standard5" localSheetId="4">#REF!</definedName>
    <definedName name="standard5" localSheetId="5">#REF!</definedName>
    <definedName name="standard5" localSheetId="6">#REF!</definedName>
    <definedName name="standard5" localSheetId="7">#REF!</definedName>
    <definedName name="standard5" localSheetId="8">#REF!</definedName>
    <definedName name="standard5" localSheetId="9">#REF!</definedName>
    <definedName name="standard5" localSheetId="10">#REF!</definedName>
    <definedName name="standard5">#REF!</definedName>
    <definedName name="temporary" localSheetId="2">#REF!</definedName>
    <definedName name="temporary" localSheetId="3">#REF!</definedName>
    <definedName name="temporary" localSheetId="4">#REF!</definedName>
    <definedName name="temporary" localSheetId="5">#REF!</definedName>
    <definedName name="temporary" localSheetId="6">#REF!</definedName>
    <definedName name="temporary" localSheetId="7">#REF!</definedName>
    <definedName name="temporary" localSheetId="8">#REF!</definedName>
    <definedName name="temporary" localSheetId="9">#REF!</definedName>
    <definedName name="temporary" localSheetId="10">#REF!</definedName>
    <definedName name="temporary">#REF!</definedName>
    <definedName name="yesno" localSheetId="2">#REF!</definedName>
    <definedName name="yesno" localSheetId="3">#REF!</definedName>
    <definedName name="yesno" localSheetId="4">#REF!</definedName>
    <definedName name="yesno" localSheetId="5">#REF!</definedName>
    <definedName name="yesno" localSheetId="6">#REF!</definedName>
    <definedName name="yesno" localSheetId="7">#REF!</definedName>
    <definedName name="yesno" localSheetId="8">#REF!</definedName>
    <definedName name="yesno" localSheetId="9">#REF!</definedName>
    <definedName name="yesno" localSheetId="10">#REF!</definedName>
    <definedName name="yesno">#REF!</definedName>
    <definedName name="yesno2" localSheetId="2">#REF!</definedName>
    <definedName name="yesno2" localSheetId="3">#REF!</definedName>
    <definedName name="yesno2" localSheetId="4">#REF!</definedName>
    <definedName name="yesno2" localSheetId="5">#REF!</definedName>
    <definedName name="yesno2" localSheetId="6">#REF!</definedName>
    <definedName name="yesno2" localSheetId="7">#REF!</definedName>
    <definedName name="yesno2" localSheetId="8">#REF!</definedName>
    <definedName name="yesno2" localSheetId="9">#REF!</definedName>
    <definedName name="yesno2" localSheetId="10">#REF!</definedName>
    <definedName name="yesno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20" l="1"/>
  <c r="D24" i="19"/>
  <c r="D20" i="17"/>
  <c r="D23" i="19"/>
  <c r="D20" i="13"/>
  <c r="D22" i="19"/>
  <c r="D19" i="13"/>
  <c r="D21" i="19"/>
  <c r="D21" i="14"/>
  <c r="D20" i="19"/>
  <c r="D16" i="17"/>
  <c r="D19" i="19"/>
  <c r="D15" i="16"/>
  <c r="D18" i="19"/>
  <c r="D14" i="16"/>
  <c r="D17" i="19"/>
  <c r="D14" i="19"/>
  <c r="D16" i="19"/>
  <c r="D13" i="16"/>
  <c r="D15" i="19"/>
  <c r="D15" i="13"/>
  <c r="D14" i="17"/>
  <c r="D13" i="19"/>
  <c r="D14" i="14"/>
  <c r="D12" i="19"/>
  <c r="D12" i="17"/>
  <c r="D11" i="19"/>
  <c r="D11" i="17"/>
  <c r="D10" i="19"/>
  <c r="D10" i="17"/>
  <c r="D19" i="17"/>
  <c r="D17" i="16"/>
  <c r="D21" i="13"/>
  <c r="D18" i="17"/>
  <c r="D17" i="17"/>
  <c r="D15" i="17"/>
  <c r="D13" i="17"/>
  <c r="D18" i="16"/>
  <c r="D16" i="16"/>
  <c r="D12" i="16"/>
  <c r="D11" i="16"/>
  <c r="D10" i="16"/>
  <c r="D23" i="14"/>
  <c r="D22" i="13"/>
  <c r="D22" i="14"/>
  <c r="D20" i="14"/>
  <c r="D12" i="14"/>
  <c r="D19" i="14"/>
  <c r="D15" i="14"/>
  <c r="D17" i="14"/>
  <c r="D18" i="14"/>
  <c r="D16" i="14"/>
  <c r="D13" i="14"/>
  <c r="D11" i="13"/>
  <c r="D10" i="13"/>
  <c r="D11" i="14"/>
  <c r="D10" i="14"/>
  <c r="D18" i="13"/>
  <c r="D17" i="13"/>
  <c r="D16" i="13"/>
  <c r="D14" i="13"/>
  <c r="D13" i="13"/>
  <c r="D12" i="13"/>
  <c r="D19" i="16" l="1"/>
  <c r="D25" i="19"/>
  <c r="D24" i="14" l="1"/>
  <c r="D26" i="14" s="1"/>
  <c r="D9" i="9" s="1"/>
  <c r="D27" i="19" l="1"/>
  <c r="D12" i="9" s="1"/>
  <c r="D23" i="13" l="1"/>
  <c r="D25" i="13" s="1"/>
  <c r="D8" i="9" s="1"/>
  <c r="D11" i="20"/>
  <c r="D13" i="20" s="1"/>
  <c r="D21" i="17"/>
  <c r="D23" i="17" s="1"/>
  <c r="D11" i="9" s="1"/>
  <c r="D21" i="16"/>
  <c r="D10" i="9" s="1"/>
  <c r="D13" i="9" l="1"/>
  <c r="E25" i="13"/>
  <c r="E27" i="13" s="1"/>
  <c r="C53" i="12" l="1"/>
  <c r="C25" i="12" l="1"/>
</calcChain>
</file>

<file path=xl/sharedStrings.xml><?xml version="1.0" encoding="utf-8"?>
<sst xmlns="http://schemas.openxmlformats.org/spreadsheetml/2006/main" count="567" uniqueCount="308">
  <si>
    <t>Highway Function Class and ADT</t>
  </si>
  <si>
    <t>Impact from local traffic generators</t>
  </si>
  <si>
    <t>Sight Distance at back of Queue</t>
  </si>
  <si>
    <t>Availability of Alternate routes</t>
  </si>
  <si>
    <t>Complex traffic control layout</t>
  </si>
  <si>
    <t>Adjacent/consecutive project</t>
  </si>
  <si>
    <t>Scattered/short term project</t>
  </si>
  <si>
    <t>Extreme weather condition</t>
  </si>
  <si>
    <t>Connected vehicle</t>
  </si>
  <si>
    <t>Construction vehicle entering</t>
  </si>
  <si>
    <t>Over-height vehicle/Low Clearance Structure</t>
  </si>
  <si>
    <t>Duration of the Work Zone</t>
  </si>
  <si>
    <t>Existing traffic issues</t>
  </si>
  <si>
    <t xml:space="preserve">Merging conflict or hazards on the approach to work zone </t>
  </si>
  <si>
    <t>Chronic speeding issues</t>
  </si>
  <si>
    <t>Large speed variations</t>
  </si>
  <si>
    <t>Existing ITS Systems</t>
  </si>
  <si>
    <t>Heavy vehicles</t>
  </si>
  <si>
    <t>Score</t>
  </si>
  <si>
    <t>Scoring Factors</t>
  </si>
  <si>
    <t>Total Score</t>
  </si>
  <si>
    <t>Max Score Possible</t>
  </si>
  <si>
    <t>Max Possible score for each system</t>
  </si>
  <si>
    <t xml:space="preserve">ITS System Go/No Go </t>
  </si>
  <si>
    <t>System that continuously monitors traffic on the approaches and within construction work zones to detect slowed or stopped traffic.  This information is then presented to approaching motorists so they can make informed decisions.
[A Basic System should include at least 1 sensor every 1 mile,1 PCMS every sensor, and an Operating System]</t>
  </si>
  <si>
    <t>System that continuously monitors travel times through a work zone, and then presents this information to approaching motorists so they can make informed decisions.
[A Basic System should include at least 2 sensors at either end of the segment if using Bluetooth, 2 PCMS and an Operating System]</t>
  </si>
  <si>
    <t>System that uses sensors and/or video to detect crashes and other incident conditions within a work zone and then communicates that information to a local TMC and/or to emergency response agencies. The alerts are then confirmed remotely using live streaming video, snapshots or on-site personnel. This System can be used to provide critical information to responders who help them decide exactly what equipment to bring, how best to approach the incident, and any additional precautions that might be needed to protect themselves and the public.  
 [A Basic System should include at least 1 sensor every 1 mile, at least 1 Video Imaging System, and a Data Streaming System]</t>
  </si>
  <si>
    <t>System that uses sensors to measure vehicle speeds.  Speed data is then immediately presented to the motorist. Data can be shared with the TMC.
[A Basic System should include at least 1 Display Panel]</t>
  </si>
  <si>
    <t>System detects vehicles or loads that are too tall to clear physical limitations such as low bridges in a work zone, and then immediate conveys an alert to the approaching vehicle.
[A Basic System should include at least 1 sensor and 1 Warning Device before an exit ramp, at least 1 sensor and 1 Warning Device before the low structure, and an Operating System]</t>
  </si>
  <si>
    <t>System that delivers immediate information to motorists about construction vehicles and equipment that are entering the highway from a work zone. [A Basic System should include at least 1 sensor and at least 1 Warning Device]</t>
  </si>
  <si>
    <t xml:space="preserve">Speed Monitoring System </t>
  </si>
  <si>
    <t xml:space="preserve"> Over-Height Warning System </t>
  </si>
  <si>
    <t>For Go/NoGo Decision Tree</t>
  </si>
  <si>
    <t xml:space="preserve"> Cost Includes:</t>
  </si>
  <si>
    <t>Equipment leased</t>
  </si>
  <si>
    <t>Operation</t>
  </si>
  <si>
    <t>Cost Includes:</t>
  </si>
  <si>
    <t>Wireless communication</t>
  </si>
  <si>
    <t>On 2014</t>
  </si>
  <si>
    <t>Houston Texas</t>
  </si>
  <si>
    <t>1 fixed CCTV</t>
  </si>
  <si>
    <t>1 PCMS</t>
  </si>
  <si>
    <t>For System Cost Examples</t>
  </si>
  <si>
    <t>Project Description</t>
  </si>
  <si>
    <t>Missouri</t>
  </si>
  <si>
    <t>4 months</t>
  </si>
  <si>
    <t>On 2017</t>
  </si>
  <si>
    <t>Installation/Removal</t>
  </si>
  <si>
    <t>24/7 Maintenance Staff</t>
  </si>
  <si>
    <t>14 PCMS</t>
  </si>
  <si>
    <t>2 Camera Trailers</t>
  </si>
  <si>
    <t>8 Sensors</t>
  </si>
  <si>
    <t>Central Software</t>
  </si>
  <si>
    <t xml:space="preserve">Equipment leased </t>
  </si>
  <si>
    <t xml:space="preserve">$350,000 </t>
  </si>
  <si>
    <t>Source: Vendor (Street Smart Rental)</t>
  </si>
  <si>
    <t>Oklahoma</t>
  </si>
  <si>
    <t>28 months</t>
  </si>
  <si>
    <t>From 2017 to 2019</t>
  </si>
  <si>
    <t>6 Camera Trailers</t>
  </si>
  <si>
    <t>21 Sensors</t>
  </si>
  <si>
    <t>Wisconsin</t>
  </si>
  <si>
    <t>5 months</t>
  </si>
  <si>
    <t>16 Sensors</t>
  </si>
  <si>
    <t xml:space="preserve">$113,000 </t>
  </si>
  <si>
    <t xml:space="preserve">$71,825 </t>
  </si>
  <si>
    <t>Texas</t>
  </si>
  <si>
    <t>$835,690 (1% of total construction cost)</t>
  </si>
  <si>
    <t>24 months</t>
  </si>
  <si>
    <t>Solar Power Operated</t>
  </si>
  <si>
    <t xml:space="preserve"> 8 PCMS</t>
  </si>
  <si>
    <t>3 PCMS</t>
  </si>
  <si>
    <t>$410,000 (1% of total construction cost)</t>
  </si>
  <si>
    <t>8 CCTV cameras</t>
  </si>
  <si>
    <t>8 Lane Sidefire Radar</t>
  </si>
  <si>
    <t>34 months</t>
  </si>
  <si>
    <t>8 Trailers</t>
  </si>
  <si>
    <t>4 CCTV cameras</t>
  </si>
  <si>
    <t>4 PCMS</t>
  </si>
  <si>
    <t>4 Trailers</t>
  </si>
  <si>
    <t>4 Doppler Radar</t>
  </si>
  <si>
    <t>110 days</t>
  </si>
  <si>
    <t>46 months</t>
  </si>
  <si>
    <t>9 Trailers</t>
  </si>
  <si>
    <t>9 PCMS</t>
  </si>
  <si>
    <t>70 days</t>
  </si>
  <si>
    <t>76 months</t>
  </si>
  <si>
    <t>8 PCMS</t>
  </si>
  <si>
    <t>9 CCTV cameras</t>
  </si>
  <si>
    <t>192 days</t>
  </si>
  <si>
    <t>20 months</t>
  </si>
  <si>
    <t>3 CCTV camera</t>
  </si>
  <si>
    <t>1 Doppler Radar</t>
  </si>
  <si>
    <t>1 PCMS with modem</t>
  </si>
  <si>
    <t>3 Trailers</t>
  </si>
  <si>
    <t>6 Doppler Radar Units</t>
  </si>
  <si>
    <t>Navigating constraints for emergency responders</t>
  </si>
  <si>
    <t>How to use this Table:</t>
  </si>
  <si>
    <t>Find an approximate 2 directional AADT for your Work Zone from TxDOT's Traffic Count Website or some other source.</t>
  </si>
  <si>
    <t>Proceed to the right on that row until you locate the first AADT value higher than your project's AADT</t>
  </si>
  <si>
    <t>If your project's AADT is greater than the value in the last column to the right, use a score of 10</t>
  </si>
  <si>
    <t>The Estimated Queing Factor score is then found in the yellow box immediately to the left of that AADT.</t>
  </si>
  <si>
    <t>The queing range for your project is in the cell immediately above the yellow box with the score.</t>
  </si>
  <si>
    <t>Letting Year: 2017</t>
  </si>
  <si>
    <t>Letting Year: On 2016</t>
  </si>
  <si>
    <t>Cost Includes: 2017</t>
  </si>
  <si>
    <t>CSJ: 0271-04-071</t>
  </si>
  <si>
    <t>CSJ: 0015-15-380</t>
  </si>
  <si>
    <t>CSJ: 0015-13-378</t>
  </si>
  <si>
    <t>Letting Year: On 2017</t>
  </si>
  <si>
    <t>Letting Year: 2015</t>
  </si>
  <si>
    <t>CSJ: 0015-13-379</t>
  </si>
  <si>
    <t>Letting Year: 2016</t>
  </si>
  <si>
    <t>$306,616.75(2% of total construction cost)</t>
  </si>
  <si>
    <t>$1,574,058 (1% of total construction cost)</t>
  </si>
  <si>
    <t>$2,395,816 (1% of total construction cost)</t>
  </si>
  <si>
    <t>CSJ: 0015-13-380</t>
  </si>
  <si>
    <t>CSJ: 0271-17-161</t>
  </si>
  <si>
    <t>1 pair of Trigg infrared sensors</t>
  </si>
  <si>
    <t>Equipment purchased</t>
  </si>
  <si>
    <t>Willow River, MN</t>
  </si>
  <si>
    <t>Honolulu, HI</t>
  </si>
  <si>
    <t>6 months</t>
  </si>
  <si>
    <t>45 months</t>
  </si>
  <si>
    <t>Mobilization</t>
  </si>
  <si>
    <t>16 Advance Warning Flashers</t>
  </si>
  <si>
    <t>Removal</t>
  </si>
  <si>
    <t>Cellphone Communication</t>
  </si>
  <si>
    <t>6 Doppler Radar</t>
  </si>
  <si>
    <t>License Plate Reader System</t>
  </si>
  <si>
    <t>Software</t>
  </si>
  <si>
    <t>Post mounted</t>
  </si>
  <si>
    <t>software</t>
  </si>
  <si>
    <t>Post/Trailer mounted</t>
  </si>
  <si>
    <t>E-mail reporting</t>
  </si>
  <si>
    <t>15 Bluetooth Sensors</t>
  </si>
  <si>
    <t>$44,000 (0.37% of total construction cost)</t>
  </si>
  <si>
    <t>$400,000 (0.05% of total construction cost)</t>
  </si>
  <si>
    <t>This Workbook is a  Decision Tree for Smart Work Zone system selection.</t>
  </si>
  <si>
    <r>
      <t xml:space="preserve">Instructions </t>
    </r>
    <r>
      <rPr>
        <b/>
        <sz val="11"/>
        <color theme="1"/>
        <rFont val="Calibri"/>
        <family val="2"/>
        <scheme val="minor"/>
      </rPr>
      <t>:</t>
    </r>
  </si>
  <si>
    <t xml:space="preserve">Temporary Queue Detection System </t>
  </si>
  <si>
    <t>Temporary Travel Time System</t>
  </si>
  <si>
    <t xml:space="preserve">Temporary Incident Detection and Surveillance System </t>
  </si>
  <si>
    <t xml:space="preserve">Temporary Construction Equipment Alert System </t>
  </si>
  <si>
    <t>$104,160 each setup  (0.07% of total construction cost)</t>
  </si>
  <si>
    <t>$560 each setup(0.25% of total construction cost)</t>
  </si>
  <si>
    <t>$586.20 each setup (0.39% of total construction cost)</t>
  </si>
  <si>
    <t>Project Number:</t>
  </si>
  <si>
    <t>County:</t>
  </si>
  <si>
    <t>CSJ:</t>
  </si>
  <si>
    <t>Date Form Completed:</t>
  </si>
  <si>
    <t xml:space="preserve">Completed by: </t>
  </si>
  <si>
    <t>On the table above, enter the row that describes your project's lane usage (one directional).  (ex. 3 lanes to 2)</t>
  </si>
  <si>
    <t>Identify lane closure hours during a day (24 hour or 9PM to 5 AM) to determine which table to use.</t>
  </si>
  <si>
    <t>Limitations of this Table:</t>
  </si>
  <si>
    <t xml:space="preserve">These two tables were developed based on a single case study and a single day traffic count. </t>
  </si>
  <si>
    <t>The look-up tables are intended to only provide an approximate queue length.</t>
  </si>
  <si>
    <t>Temporary Over-height Vehicle Warning System</t>
  </si>
  <si>
    <t>Temporary Queue Detection System</t>
  </si>
  <si>
    <t>Temporary Speed Monitoring System</t>
  </si>
  <si>
    <t>Temporary Construction Equipment Alert System</t>
  </si>
  <si>
    <t>Temporary Incident Detection &amp; Surveillance System</t>
  </si>
  <si>
    <r>
      <t>There are adjacent active projects effectively creating a mega-project that totals...  
longer than 10 miles or longer than 2 years (</t>
    </r>
    <r>
      <rPr>
        <b/>
        <sz val="14"/>
        <rFont val="Calibri"/>
        <family val="2"/>
        <scheme val="minor"/>
      </rPr>
      <t>3 points</t>
    </r>
    <r>
      <rPr>
        <sz val="14"/>
        <rFont val="Calibri"/>
        <family val="2"/>
        <scheme val="minor"/>
      </rPr>
      <t>)
between 5 to 10 miles or between 1 and 2 years (</t>
    </r>
    <r>
      <rPr>
        <b/>
        <sz val="14"/>
        <rFont val="Calibri"/>
        <family val="2"/>
        <scheme val="minor"/>
      </rPr>
      <t>2 points</t>
    </r>
    <r>
      <rPr>
        <sz val="14"/>
        <rFont val="Calibri"/>
        <family val="2"/>
        <scheme val="minor"/>
      </rPr>
      <t>)
between 2 to 5 miles or between 6 months to 1 year  (</t>
    </r>
    <r>
      <rPr>
        <b/>
        <sz val="14"/>
        <rFont val="Calibri"/>
        <family val="2"/>
        <scheme val="minor"/>
      </rPr>
      <t>1 point</t>
    </r>
    <r>
      <rPr>
        <sz val="14"/>
        <rFont val="Calibri"/>
        <family val="2"/>
        <scheme val="minor"/>
      </rPr>
      <t>)
less than 2 miles or less than 6 months (</t>
    </r>
    <r>
      <rPr>
        <b/>
        <sz val="14"/>
        <rFont val="Calibri"/>
        <family val="2"/>
        <scheme val="minor"/>
      </rPr>
      <t>0 points</t>
    </r>
    <r>
      <rPr>
        <sz val="14"/>
        <rFont val="Calibri"/>
        <family val="2"/>
        <scheme val="minor"/>
      </rPr>
      <t>)</t>
    </r>
  </si>
  <si>
    <r>
      <t xml:space="preserve">&gt; 7 miles </t>
    </r>
    <r>
      <rPr>
        <b/>
        <sz val="14"/>
        <rFont val="Calibri"/>
        <family val="2"/>
        <scheme val="minor"/>
      </rPr>
      <t>(80 points)
3.5 to 7</t>
    </r>
    <r>
      <rPr>
        <sz val="14"/>
        <rFont val="Calibri"/>
        <family val="2"/>
        <scheme val="minor"/>
      </rPr>
      <t xml:space="preserve"> miles</t>
    </r>
    <r>
      <rPr>
        <b/>
        <sz val="14"/>
        <rFont val="Calibri"/>
        <family val="2"/>
        <scheme val="minor"/>
      </rPr>
      <t xml:space="preserve"> (70 points)
</t>
    </r>
    <r>
      <rPr>
        <sz val="14"/>
        <rFont val="Calibri"/>
        <family val="2"/>
        <scheme val="minor"/>
      </rPr>
      <t xml:space="preserve"> 0 to 3.5 miles</t>
    </r>
    <r>
      <rPr>
        <b/>
        <sz val="14"/>
        <rFont val="Calibri"/>
        <family val="2"/>
        <scheme val="minor"/>
      </rPr>
      <t xml:space="preserve">(60 points)
</t>
    </r>
    <r>
      <rPr>
        <sz val="14"/>
        <rFont val="Calibri"/>
        <family val="2"/>
        <scheme val="minor"/>
      </rPr>
      <t>None</t>
    </r>
    <r>
      <rPr>
        <b/>
        <sz val="14"/>
        <rFont val="Calibri"/>
        <family val="2"/>
        <scheme val="minor"/>
      </rPr>
      <t xml:space="preserve"> (0 points)</t>
    </r>
  </si>
  <si>
    <r>
      <t xml:space="preserve">Low structures are over mainline traffic </t>
    </r>
    <r>
      <rPr>
        <b/>
        <sz val="14"/>
        <color theme="1"/>
        <rFont val="Calibri"/>
        <family val="2"/>
        <scheme val="minor"/>
      </rPr>
      <t>(100 points)</t>
    </r>
    <r>
      <rPr>
        <sz val="14"/>
        <color theme="1"/>
        <rFont val="Calibri"/>
        <family val="2"/>
        <scheme val="minor"/>
      </rPr>
      <t xml:space="preserve">
Low structures are located on adjoining roadways such as ramps </t>
    </r>
    <r>
      <rPr>
        <b/>
        <sz val="14"/>
        <color theme="1"/>
        <rFont val="Calibri"/>
        <family val="2"/>
        <scheme val="minor"/>
      </rPr>
      <t>(75 points)</t>
    </r>
    <r>
      <rPr>
        <sz val="14"/>
        <color theme="1"/>
        <rFont val="Calibri"/>
        <family val="2"/>
        <scheme val="minor"/>
      </rPr>
      <t xml:space="preserve">
Low structures are located on nearby alternate routes (local or state owned) </t>
    </r>
    <r>
      <rPr>
        <b/>
        <sz val="14"/>
        <color theme="1"/>
        <rFont val="Calibri"/>
        <family val="2"/>
        <scheme val="minor"/>
      </rPr>
      <t>(45 points)</t>
    </r>
    <r>
      <rPr>
        <sz val="14"/>
        <color theme="1"/>
        <rFont val="Calibri"/>
        <family val="2"/>
        <scheme val="minor"/>
      </rPr>
      <t xml:space="preserve">
There are no low structures </t>
    </r>
    <r>
      <rPr>
        <b/>
        <sz val="14"/>
        <rFont val="Calibri"/>
        <family val="2"/>
        <scheme val="minor"/>
      </rPr>
      <t>(0 points)</t>
    </r>
  </si>
  <si>
    <r>
      <t xml:space="preserve">Multiple crossovers, sharp curves or lane splits </t>
    </r>
    <r>
      <rPr>
        <b/>
        <sz val="14"/>
        <color theme="1"/>
        <rFont val="Calibri"/>
        <family val="2"/>
        <scheme val="minor"/>
      </rPr>
      <t xml:space="preserve">(3 points)
</t>
    </r>
    <r>
      <rPr>
        <sz val="14"/>
        <color theme="1"/>
        <rFont val="Calibri"/>
        <family val="2"/>
        <scheme val="minor"/>
      </rPr>
      <t>Not applicable</t>
    </r>
    <r>
      <rPr>
        <b/>
        <sz val="14"/>
        <color theme="1"/>
        <rFont val="Calibri"/>
        <family val="2"/>
        <scheme val="minor"/>
      </rPr>
      <t xml:space="preserve"> (0 points)</t>
    </r>
  </si>
  <si>
    <r>
      <t>Convenient alternate routes with capacity are available. (</t>
    </r>
    <r>
      <rPr>
        <b/>
        <sz val="14"/>
        <rFont val="Calibri"/>
        <family val="2"/>
        <scheme val="minor"/>
      </rPr>
      <t>3 points</t>
    </r>
    <r>
      <rPr>
        <sz val="14"/>
        <rFont val="Calibri"/>
        <family val="2"/>
        <scheme val="minor"/>
      </rPr>
      <t xml:space="preserve">)
No alternate routes available </t>
    </r>
    <r>
      <rPr>
        <b/>
        <sz val="14"/>
        <rFont val="Calibri"/>
        <family val="2"/>
        <scheme val="minor"/>
      </rPr>
      <t>(0 points)</t>
    </r>
  </si>
  <si>
    <r>
      <t xml:space="preserve">The project includes multiple short term lane restricting activities that are scattered across the state.  (ex. bridge painting) </t>
    </r>
    <r>
      <rPr>
        <b/>
        <sz val="14"/>
        <color theme="1"/>
        <rFont val="Calibri"/>
        <family val="2"/>
        <scheme val="minor"/>
      </rPr>
      <t xml:space="preserve">(3 points)
</t>
    </r>
    <r>
      <rPr>
        <sz val="14"/>
        <color theme="1"/>
        <rFont val="Calibri"/>
        <family val="2"/>
        <scheme val="minor"/>
      </rPr>
      <t>Not applicable</t>
    </r>
    <r>
      <rPr>
        <b/>
        <sz val="14"/>
        <color theme="1"/>
        <rFont val="Calibri"/>
        <family val="2"/>
        <scheme val="minor"/>
      </rPr>
      <t xml:space="preserve"> (0 points)</t>
    </r>
  </si>
  <si>
    <r>
      <t xml:space="preserve">Work zones in the area have a history of chronic speeders &gt;20 mph over speed limit. </t>
    </r>
    <r>
      <rPr>
        <b/>
        <sz val="14"/>
        <color theme="1"/>
        <rFont val="Calibri"/>
        <family val="2"/>
        <scheme val="minor"/>
      </rPr>
      <t xml:space="preserve"> 
(50 points)
</t>
    </r>
    <r>
      <rPr>
        <sz val="14"/>
        <color theme="1"/>
        <rFont val="Calibri"/>
        <family val="2"/>
        <scheme val="minor"/>
      </rPr>
      <t>Not applicable</t>
    </r>
    <r>
      <rPr>
        <b/>
        <sz val="14"/>
        <color theme="1"/>
        <rFont val="Calibri"/>
        <family val="2"/>
        <scheme val="minor"/>
      </rPr>
      <t xml:space="preserve"> (0 points)</t>
    </r>
  </si>
  <si>
    <r>
      <t xml:space="preserve">Higher than normal crash rates, gridlock or frequent exit ramp backups </t>
    </r>
    <r>
      <rPr>
        <b/>
        <sz val="14"/>
        <color theme="1"/>
        <rFont val="Calibri"/>
        <family val="2"/>
        <scheme val="minor"/>
      </rPr>
      <t xml:space="preserve">(30 points)
</t>
    </r>
    <r>
      <rPr>
        <sz val="14"/>
        <color theme="1"/>
        <rFont val="Calibri"/>
        <family val="2"/>
        <scheme val="minor"/>
      </rPr>
      <t xml:space="preserve">Not applicable </t>
    </r>
    <r>
      <rPr>
        <b/>
        <sz val="14"/>
        <color theme="1"/>
        <rFont val="Calibri"/>
        <family val="2"/>
        <scheme val="minor"/>
      </rPr>
      <t>(0 points)</t>
    </r>
  </si>
  <si>
    <r>
      <t xml:space="preserve">Work zone has a known history of sudden extreme weather condition, sandstorm, etc.  Or project duration covers several harsh weather season.  </t>
    </r>
    <r>
      <rPr>
        <b/>
        <sz val="14"/>
        <color theme="1"/>
        <rFont val="Calibri"/>
        <family val="2"/>
        <scheme val="minor"/>
      </rPr>
      <t xml:space="preserve">(3 points)
</t>
    </r>
    <r>
      <rPr>
        <sz val="14"/>
        <color theme="1"/>
        <rFont val="Calibri"/>
        <family val="2"/>
        <scheme val="minor"/>
      </rPr>
      <t>Not applicable</t>
    </r>
    <r>
      <rPr>
        <b/>
        <sz val="14"/>
        <color theme="1"/>
        <rFont val="Calibri"/>
        <family val="2"/>
        <scheme val="minor"/>
      </rPr>
      <t xml:space="preserve"> (0 points)</t>
    </r>
  </si>
  <si>
    <r>
      <t>External merging conflicts or hazards on the approach to or within the work zone. (</t>
    </r>
    <r>
      <rPr>
        <b/>
        <sz val="14"/>
        <color theme="1"/>
        <rFont val="Calibri"/>
        <family val="2"/>
        <scheme val="minor"/>
      </rPr>
      <t>15 points</t>
    </r>
    <r>
      <rPr>
        <sz val="14"/>
        <color theme="1"/>
        <rFont val="Calibri"/>
        <family val="2"/>
        <scheme val="minor"/>
      </rPr>
      <t xml:space="preserve">)
Not applicable </t>
    </r>
    <r>
      <rPr>
        <b/>
        <sz val="14"/>
        <color theme="1"/>
        <rFont val="Calibri"/>
        <family val="2"/>
        <scheme val="minor"/>
      </rPr>
      <t>(0 points)</t>
    </r>
  </si>
  <si>
    <r>
      <t xml:space="preserve">Work zone area has a history of unusually high average traffic speed variability. This is common on Interstate by-pass and outer rings. </t>
    </r>
    <r>
      <rPr>
        <b/>
        <sz val="14"/>
        <color theme="1"/>
        <rFont val="Calibri"/>
        <family val="2"/>
        <scheme val="minor"/>
      </rPr>
      <t xml:space="preserve">(50 points)
</t>
    </r>
    <r>
      <rPr>
        <sz val="14"/>
        <color theme="1"/>
        <rFont val="Calibri"/>
        <family val="2"/>
        <scheme val="minor"/>
      </rPr>
      <t>Not applicable</t>
    </r>
    <r>
      <rPr>
        <b/>
        <sz val="14"/>
        <color theme="1"/>
        <rFont val="Calibri"/>
        <family val="2"/>
        <scheme val="minor"/>
      </rPr>
      <t xml:space="preserve"> (0 points)</t>
    </r>
  </si>
  <si>
    <r>
      <t xml:space="preserve">Work zone area has a history of unusually high average traffic speed variability. This is common on Interstate by-pass and outer rings. </t>
    </r>
    <r>
      <rPr>
        <b/>
        <sz val="14"/>
        <color theme="1"/>
        <rFont val="Calibri"/>
        <family val="2"/>
        <scheme val="minor"/>
      </rPr>
      <t xml:space="preserve">(3 points)
</t>
    </r>
    <r>
      <rPr>
        <sz val="14"/>
        <color theme="1"/>
        <rFont val="Calibri"/>
        <family val="2"/>
        <scheme val="minor"/>
      </rPr>
      <t>Not applicable</t>
    </r>
    <r>
      <rPr>
        <b/>
        <sz val="14"/>
        <color theme="1"/>
        <rFont val="Calibri"/>
        <family val="2"/>
        <scheme val="minor"/>
      </rPr>
      <t xml:space="preserve"> (0 points)</t>
    </r>
  </si>
  <si>
    <r>
      <t xml:space="preserve">higher than normal crash rates, gridlock or frequent exit ramp backups </t>
    </r>
    <r>
      <rPr>
        <b/>
        <sz val="14"/>
        <color theme="1"/>
        <rFont val="Calibri"/>
        <family val="2"/>
        <scheme val="minor"/>
      </rPr>
      <t xml:space="preserve">(3 points)
</t>
    </r>
    <r>
      <rPr>
        <sz val="14"/>
        <color theme="1"/>
        <rFont val="Calibri"/>
        <family val="2"/>
        <scheme val="minor"/>
      </rPr>
      <t xml:space="preserve">Not applicable </t>
    </r>
    <r>
      <rPr>
        <b/>
        <sz val="14"/>
        <color theme="1"/>
        <rFont val="Calibri"/>
        <family val="2"/>
        <scheme val="minor"/>
      </rPr>
      <t>(0 points)</t>
    </r>
  </si>
  <si>
    <r>
      <t xml:space="preserve">higher than normal crash rates, gridlock or frequent exit ramp backups </t>
    </r>
    <r>
      <rPr>
        <b/>
        <sz val="14"/>
        <color theme="1"/>
        <rFont val="Calibri"/>
        <family val="2"/>
        <scheme val="minor"/>
      </rPr>
      <t xml:space="preserve">(50 points)
</t>
    </r>
    <r>
      <rPr>
        <sz val="14"/>
        <color theme="1"/>
        <rFont val="Calibri"/>
        <family val="2"/>
        <scheme val="minor"/>
      </rPr>
      <t xml:space="preserve">Not applicable </t>
    </r>
    <r>
      <rPr>
        <b/>
        <sz val="14"/>
        <color theme="1"/>
        <rFont val="Calibri"/>
        <family val="2"/>
        <scheme val="minor"/>
      </rPr>
      <t>(0 points)</t>
    </r>
  </si>
  <si>
    <r>
      <t xml:space="preserve">External merging conflicts or hazards on the approach to or within the work zone. </t>
    </r>
    <r>
      <rPr>
        <b/>
        <sz val="14"/>
        <color theme="1"/>
        <rFont val="Calibri"/>
        <family val="2"/>
        <scheme val="minor"/>
      </rPr>
      <t>(3 points)</t>
    </r>
    <r>
      <rPr>
        <sz val="14"/>
        <color theme="1"/>
        <rFont val="Calibri"/>
        <family val="2"/>
        <scheme val="minor"/>
      </rPr>
      <t xml:space="preserve">
Not applicable </t>
    </r>
    <r>
      <rPr>
        <b/>
        <sz val="14"/>
        <color theme="1"/>
        <rFont val="Calibri"/>
        <family val="2"/>
        <scheme val="minor"/>
      </rPr>
      <t>(0 points)</t>
    </r>
  </si>
  <si>
    <r>
      <t xml:space="preserve">multiple crossovers, sharp curves or lane splits </t>
    </r>
    <r>
      <rPr>
        <b/>
        <sz val="14"/>
        <color theme="1"/>
        <rFont val="Calibri"/>
        <family val="2"/>
        <scheme val="minor"/>
      </rPr>
      <t xml:space="preserve">(3 points)
</t>
    </r>
    <r>
      <rPr>
        <sz val="14"/>
        <color theme="1"/>
        <rFont val="Calibri"/>
        <family val="2"/>
        <scheme val="minor"/>
      </rPr>
      <t>Not applicable</t>
    </r>
    <r>
      <rPr>
        <b/>
        <sz val="14"/>
        <color theme="1"/>
        <rFont val="Calibri"/>
        <family val="2"/>
        <scheme val="minor"/>
      </rPr>
      <t xml:space="preserve"> (0 points)</t>
    </r>
  </si>
  <si>
    <r>
      <t xml:space="preserve">Construction activity will impose significant constraints for emergency responders to access incidents.  (ex. narrow lanes or no shoulders) </t>
    </r>
    <r>
      <rPr>
        <b/>
        <sz val="14"/>
        <color theme="1"/>
        <rFont val="Calibri"/>
        <family val="2"/>
        <scheme val="minor"/>
      </rPr>
      <t xml:space="preserve">(50 points)
</t>
    </r>
    <r>
      <rPr>
        <sz val="14"/>
        <color theme="1"/>
        <rFont val="Calibri"/>
        <family val="2"/>
        <scheme val="minor"/>
      </rPr>
      <t>Not applicable</t>
    </r>
    <r>
      <rPr>
        <b/>
        <sz val="14"/>
        <color theme="1"/>
        <rFont val="Calibri"/>
        <family val="2"/>
        <scheme val="minor"/>
      </rPr>
      <t xml:space="preserve"> (0 points)</t>
    </r>
  </si>
  <si>
    <r>
      <t xml:space="preserve">Work zones in the area have a history of chronic speeders &gt;20 mph over speed limit. </t>
    </r>
    <r>
      <rPr>
        <b/>
        <sz val="14"/>
        <color theme="1"/>
        <rFont val="Calibri"/>
        <family val="2"/>
        <scheme val="minor"/>
      </rPr>
      <t xml:space="preserve"> (3 points)
</t>
    </r>
    <r>
      <rPr>
        <sz val="14"/>
        <color theme="1"/>
        <rFont val="Calibri"/>
        <family val="2"/>
        <scheme val="minor"/>
      </rPr>
      <t>Not applicable</t>
    </r>
    <r>
      <rPr>
        <b/>
        <sz val="14"/>
        <color theme="1"/>
        <rFont val="Calibri"/>
        <family val="2"/>
        <scheme val="minor"/>
      </rPr>
      <t xml:space="preserve"> (0 points)</t>
    </r>
  </si>
  <si>
    <r>
      <t xml:space="preserve">Work zone area has a history of unusually high average traffic speed variability. This is common on Interstate by-pass and outer rings. </t>
    </r>
    <r>
      <rPr>
        <b/>
        <sz val="14"/>
        <color theme="1"/>
        <rFont val="Calibri"/>
        <family val="2"/>
        <scheme val="minor"/>
      </rPr>
      <t>(50 points)</t>
    </r>
    <r>
      <rPr>
        <sz val="14"/>
        <color theme="1"/>
        <rFont val="Calibri"/>
        <family val="2"/>
        <scheme val="minor"/>
      </rPr>
      <t xml:space="preserve">
Not applicable </t>
    </r>
    <r>
      <rPr>
        <b/>
        <sz val="14"/>
        <color theme="1"/>
        <rFont val="Calibri"/>
        <family val="2"/>
        <scheme val="minor"/>
      </rPr>
      <t>(0 points)</t>
    </r>
  </si>
  <si>
    <r>
      <t xml:space="preserve">Work zone has a known history of sudden extreme weather condition, sandstorm, etc. 
Project duration covers several harsh weather season.  </t>
    </r>
    <r>
      <rPr>
        <b/>
        <sz val="14"/>
        <color theme="1"/>
        <rFont val="Calibri"/>
        <family val="2"/>
        <scheme val="minor"/>
      </rPr>
      <t xml:space="preserve">(3 points)
</t>
    </r>
    <r>
      <rPr>
        <sz val="14"/>
        <color theme="1"/>
        <rFont val="Calibri"/>
        <family val="2"/>
        <scheme val="minor"/>
      </rPr>
      <t>Not applicable</t>
    </r>
    <r>
      <rPr>
        <b/>
        <sz val="14"/>
        <color theme="1"/>
        <rFont val="Calibri"/>
        <family val="2"/>
        <scheme val="minor"/>
      </rPr>
      <t xml:space="preserve"> (0 points)</t>
    </r>
  </si>
  <si>
    <t>1- Examples of past projects costs are listed here.</t>
  </si>
  <si>
    <t>2- Each system has a different example.</t>
  </si>
  <si>
    <r>
      <t xml:space="preserve">Higher than normal crash rates, gridlock or frequent exit ramp backups </t>
    </r>
    <r>
      <rPr>
        <b/>
        <sz val="14"/>
        <color theme="1"/>
        <rFont val="Calibri"/>
        <family val="2"/>
        <scheme val="minor"/>
      </rPr>
      <t xml:space="preserve">(30 points)
</t>
    </r>
    <r>
      <rPr>
        <sz val="14"/>
        <color theme="1"/>
        <rFont val="Calibri"/>
        <family val="2"/>
        <scheme val="minor"/>
      </rPr>
      <t>Not applicable</t>
    </r>
    <r>
      <rPr>
        <b/>
        <sz val="14"/>
        <color theme="1"/>
        <rFont val="Calibri"/>
        <family val="2"/>
        <scheme val="minor"/>
      </rPr>
      <t xml:space="preserve"> (0 points)</t>
    </r>
  </si>
  <si>
    <t>TxDOT currently promotes the use of six SWZ systems that are addressed individually in the next six workbook tabs.  
These Go/NoGo Decision trees produce planning level scores for each of those six SWZ systems.  That score can be helpful for prioritizing and budgeting purposes.</t>
  </si>
  <si>
    <t>Estimated Queue Length
(Calculated, or see Max Queue Length tab for rough estimate)</t>
  </si>
  <si>
    <t>2- Once the scores are completed, the "Normalized Total" can be used to help decide which System(s) to use. See Scoring Summary and Recommendations in the "4-Summary" tab of the spreadsheet.  If scoring is done by hand using the forms in this document, see Scoring Summary and Recommendations at the end of Appendix A.</t>
  </si>
  <si>
    <t>3- Select the Project Description that best fits the characteristics of the scored project to assist with estimating cost.</t>
  </si>
  <si>
    <t>Go/No-Go Decision Tree for Temporary Queue Detection System</t>
  </si>
  <si>
    <t>Highway:</t>
  </si>
  <si>
    <t>Raw Score</t>
  </si>
  <si>
    <t>Normalized Score (0 to 100)</t>
  </si>
  <si>
    <t>Go/No-Go Decision Tree for Temporary Speed Monitoring System</t>
  </si>
  <si>
    <t>Go/No-Go Decision Tree for Temporary Travel Time System</t>
  </si>
  <si>
    <t>Max Possible score</t>
  </si>
  <si>
    <t xml:space="preserve">          SWZ System is strongly recommended if the normalized score is greater than 65 </t>
  </si>
  <si>
    <t xml:space="preserve">          SWZ System should be given consideration if the normalized score is between 33 and 65</t>
  </si>
  <si>
    <t xml:space="preserve">          SWZ System is probably not recommended if the normalized score is below 33</t>
  </si>
  <si>
    <t>SWZ System</t>
  </si>
  <si>
    <t>SWZ System Cost Examples</t>
  </si>
  <si>
    <t>Recommendations:</t>
  </si>
  <si>
    <t>Smart Work Zone System Go/No-Go Decision Tool</t>
  </si>
  <si>
    <t>Scoring Range Criteria</t>
  </si>
  <si>
    <t>Go/No-Go Decision Tree for Temporary Construction Equipment Alert System</t>
  </si>
  <si>
    <t>Go/No-Go Decision Tree for Temporary Incident Detection &amp; Surveillance System</t>
  </si>
  <si>
    <t>Go/No-Go Decision Tree for Temporary Over-height Vehicle Warning System</t>
  </si>
  <si>
    <r>
      <t xml:space="preserve">Significant-local facilities are large enough to have official destination signs on the Interstate highway such as conference centers, sports arenas etc., so they produce large surges in traffic before/after large events  </t>
    </r>
    <r>
      <rPr>
        <b/>
        <sz val="14"/>
        <color theme="1"/>
        <rFont val="Calibri"/>
        <family val="2"/>
        <scheme val="minor"/>
      </rPr>
      <t>(20 points)</t>
    </r>
    <r>
      <rPr>
        <sz val="14"/>
        <color theme="1"/>
        <rFont val="Calibri"/>
        <family val="2"/>
        <scheme val="minor"/>
      </rPr>
      <t xml:space="preserve">
Moderate-Local businesses or public facilities generate traffic volumes that routinely backup the on/off ramps such as morning and evening rush hours  </t>
    </r>
    <r>
      <rPr>
        <b/>
        <sz val="14"/>
        <color theme="1"/>
        <rFont val="Calibri"/>
        <family val="2"/>
        <scheme val="minor"/>
      </rPr>
      <t>(10 points)</t>
    </r>
    <r>
      <rPr>
        <sz val="14"/>
        <color theme="1"/>
        <rFont val="Calibri"/>
        <family val="2"/>
        <scheme val="minor"/>
      </rPr>
      <t xml:space="preserve">
Minimal-Any circumstance that causes occasional backups on the on/off ramps such as congested  local arterials or rail crossings </t>
    </r>
    <r>
      <rPr>
        <b/>
        <sz val="14"/>
        <color theme="1"/>
        <rFont val="Calibri"/>
        <family val="2"/>
        <scheme val="minor"/>
      </rPr>
      <t>(5 points)</t>
    </r>
    <r>
      <rPr>
        <sz val="14"/>
        <color theme="1"/>
        <rFont val="Calibri"/>
        <family val="2"/>
        <scheme val="minor"/>
      </rPr>
      <t xml:space="preserve">
None </t>
    </r>
    <r>
      <rPr>
        <b/>
        <sz val="14"/>
        <color theme="1"/>
        <rFont val="Calibri"/>
        <family val="2"/>
        <scheme val="minor"/>
      </rPr>
      <t>(0 points)</t>
    </r>
  </si>
  <si>
    <r>
      <t xml:space="preserve">&gt; 7 miles </t>
    </r>
    <r>
      <rPr>
        <b/>
        <sz val="14"/>
        <rFont val="Calibri"/>
        <family val="2"/>
        <scheme val="minor"/>
      </rPr>
      <t xml:space="preserve">(130 points)
</t>
    </r>
    <r>
      <rPr>
        <sz val="14"/>
        <rFont val="Calibri"/>
        <family val="2"/>
        <scheme val="minor"/>
      </rPr>
      <t>3.5 to 7 miles</t>
    </r>
    <r>
      <rPr>
        <b/>
        <sz val="14"/>
        <rFont val="Calibri"/>
        <family val="2"/>
        <scheme val="minor"/>
      </rPr>
      <t xml:space="preserve"> (110 points)
</t>
    </r>
    <r>
      <rPr>
        <sz val="14"/>
        <rFont val="Calibri"/>
        <family val="2"/>
        <scheme val="minor"/>
      </rPr>
      <t xml:space="preserve"> 0 to 3.5 miles </t>
    </r>
    <r>
      <rPr>
        <b/>
        <sz val="14"/>
        <rFont val="Calibri"/>
        <family val="2"/>
        <scheme val="minor"/>
      </rPr>
      <t xml:space="preserve">(85 points)
</t>
    </r>
    <r>
      <rPr>
        <sz val="14"/>
        <rFont val="Calibri"/>
        <family val="2"/>
        <scheme val="minor"/>
      </rPr>
      <t>None</t>
    </r>
    <r>
      <rPr>
        <b/>
        <sz val="14"/>
        <rFont val="Calibri"/>
        <family val="2"/>
        <scheme val="minor"/>
      </rPr>
      <t xml:space="preserve"> (0 points)</t>
    </r>
  </si>
  <si>
    <r>
      <t xml:space="preserve">Sight distance issues exist where the back of queue will likely occur.  </t>
    </r>
    <r>
      <rPr>
        <b/>
        <sz val="14"/>
        <color theme="1"/>
        <rFont val="Calibri"/>
        <family val="2"/>
        <scheme val="minor"/>
      </rPr>
      <t xml:space="preserve">(30 points)
</t>
    </r>
    <r>
      <rPr>
        <sz val="14"/>
        <color theme="1"/>
        <rFont val="Calibri"/>
        <family val="2"/>
        <scheme val="minor"/>
      </rPr>
      <t xml:space="preserve">Not applicable </t>
    </r>
    <r>
      <rPr>
        <b/>
        <sz val="14"/>
        <color theme="1"/>
        <rFont val="Calibri"/>
        <family val="2"/>
        <scheme val="minor"/>
      </rPr>
      <t>(0 points)</t>
    </r>
  </si>
  <si>
    <r>
      <t xml:space="preserve">Project falls inside an existing Advanced Traffic Management System?
The TMC has the intent to incorporate the travel time and delay estimating system into the TMC operations? 
The TMC can remotely control their existing advance traveler information systems?
</t>
    </r>
    <r>
      <rPr>
        <b/>
        <sz val="14"/>
        <color theme="1"/>
        <rFont val="Calibri"/>
        <family val="2"/>
        <scheme val="minor"/>
      </rPr>
      <t>(Each question worth 1 point)</t>
    </r>
  </si>
  <si>
    <r>
      <t xml:space="preserve">&gt;12% </t>
    </r>
    <r>
      <rPr>
        <b/>
        <sz val="14"/>
        <color theme="1"/>
        <rFont val="Calibri"/>
        <family val="2"/>
        <scheme val="minor"/>
      </rPr>
      <t>(3 points)</t>
    </r>
    <r>
      <rPr>
        <sz val="14"/>
        <color theme="1"/>
        <rFont val="Calibri"/>
        <family val="2"/>
        <scheme val="minor"/>
      </rPr>
      <t xml:space="preserve">
 &gt;9% </t>
    </r>
    <r>
      <rPr>
        <b/>
        <sz val="14"/>
        <color theme="1"/>
        <rFont val="Calibri"/>
        <family val="2"/>
        <scheme val="minor"/>
      </rPr>
      <t>(2 points)</t>
    </r>
    <r>
      <rPr>
        <sz val="14"/>
        <color theme="1"/>
        <rFont val="Calibri"/>
        <family val="2"/>
        <scheme val="minor"/>
      </rPr>
      <t xml:space="preserve">
&gt;6%  </t>
    </r>
    <r>
      <rPr>
        <b/>
        <sz val="14"/>
        <color theme="1"/>
        <rFont val="Calibri"/>
        <family val="2"/>
        <scheme val="minor"/>
      </rPr>
      <t>(1 point)</t>
    </r>
    <r>
      <rPr>
        <sz val="14"/>
        <color theme="1"/>
        <rFont val="Calibri"/>
        <family val="2"/>
        <scheme val="minor"/>
      </rPr>
      <t xml:space="preserve">
&lt;=6% </t>
    </r>
    <r>
      <rPr>
        <b/>
        <sz val="14"/>
        <color theme="1"/>
        <rFont val="Calibri"/>
        <family val="2"/>
        <scheme val="minor"/>
      </rPr>
      <t>(0 points)</t>
    </r>
  </si>
  <si>
    <r>
      <t xml:space="preserve">&gt;5% </t>
    </r>
    <r>
      <rPr>
        <b/>
        <sz val="14"/>
        <color theme="1"/>
        <rFont val="Calibri"/>
        <family val="2"/>
        <scheme val="minor"/>
      </rPr>
      <t>(3 points)</t>
    </r>
    <r>
      <rPr>
        <sz val="14"/>
        <color theme="1"/>
        <rFont val="Calibri"/>
        <family val="2"/>
        <scheme val="minor"/>
      </rPr>
      <t xml:space="preserve">
&lt;5% </t>
    </r>
    <r>
      <rPr>
        <b/>
        <sz val="14"/>
        <color theme="1"/>
        <rFont val="Calibri"/>
        <family val="2"/>
        <scheme val="minor"/>
      </rPr>
      <t>(0 points)</t>
    </r>
  </si>
  <si>
    <r>
      <t xml:space="preserve">&gt; 7 miles </t>
    </r>
    <r>
      <rPr>
        <b/>
        <sz val="14"/>
        <rFont val="Calibri"/>
        <family val="2"/>
        <scheme val="minor"/>
      </rPr>
      <t>(10 points)
3.5 to 7</t>
    </r>
    <r>
      <rPr>
        <sz val="14"/>
        <rFont val="Calibri"/>
        <family val="2"/>
        <scheme val="minor"/>
      </rPr>
      <t xml:space="preserve"> miles</t>
    </r>
    <r>
      <rPr>
        <b/>
        <sz val="14"/>
        <rFont val="Calibri"/>
        <family val="2"/>
        <scheme val="minor"/>
      </rPr>
      <t xml:space="preserve"> (7 points)
</t>
    </r>
    <r>
      <rPr>
        <sz val="14"/>
        <rFont val="Calibri"/>
        <family val="2"/>
        <scheme val="minor"/>
      </rPr>
      <t xml:space="preserve"> 0 to 3.5 miles</t>
    </r>
    <r>
      <rPr>
        <b/>
        <sz val="14"/>
        <rFont val="Calibri"/>
        <family val="2"/>
        <scheme val="minor"/>
      </rPr>
      <t xml:space="preserve">(3 points)
</t>
    </r>
    <r>
      <rPr>
        <sz val="14"/>
        <rFont val="Calibri"/>
        <family val="2"/>
        <scheme val="minor"/>
      </rPr>
      <t>None</t>
    </r>
    <r>
      <rPr>
        <b/>
        <sz val="14"/>
        <rFont val="Calibri"/>
        <family val="2"/>
        <scheme val="minor"/>
      </rPr>
      <t xml:space="preserve"> (0 points)</t>
    </r>
  </si>
  <si>
    <r>
      <t xml:space="preserve">Sight distance issues exist where the back of queue will likely occur.  </t>
    </r>
    <r>
      <rPr>
        <b/>
        <sz val="14"/>
        <color theme="1"/>
        <rFont val="Calibri"/>
        <family val="2"/>
        <scheme val="minor"/>
      </rPr>
      <t xml:space="preserve">(3 points)
</t>
    </r>
    <r>
      <rPr>
        <sz val="14"/>
        <color theme="1"/>
        <rFont val="Calibri"/>
        <family val="2"/>
        <scheme val="minor"/>
      </rPr>
      <t xml:space="preserve">Not applicable </t>
    </r>
    <r>
      <rPr>
        <b/>
        <sz val="14"/>
        <color theme="1"/>
        <rFont val="Calibri"/>
        <family val="2"/>
        <scheme val="minor"/>
      </rPr>
      <t>(0 points)</t>
    </r>
  </si>
  <si>
    <r>
      <t xml:space="preserve">Higher than normal crash rates gridlock or frequent exit ramp backups </t>
    </r>
    <r>
      <rPr>
        <b/>
        <sz val="14"/>
        <color theme="1"/>
        <rFont val="Calibri"/>
        <family val="2"/>
        <scheme val="minor"/>
      </rPr>
      <t xml:space="preserve">(30 points)
</t>
    </r>
    <r>
      <rPr>
        <sz val="14"/>
        <color theme="1"/>
        <rFont val="Calibri"/>
        <family val="2"/>
        <scheme val="minor"/>
      </rPr>
      <t>Not applicable</t>
    </r>
    <r>
      <rPr>
        <b/>
        <sz val="14"/>
        <color theme="1"/>
        <rFont val="Calibri"/>
        <family val="2"/>
        <scheme val="minor"/>
      </rPr>
      <t xml:space="preserve"> (0 points)</t>
    </r>
  </si>
  <si>
    <r>
      <t xml:space="preserve">There are adjacent active projects effectively creating a mega-project that totals...  
longer than 10 miles or longer than 2 years </t>
    </r>
    <r>
      <rPr>
        <b/>
        <sz val="14"/>
        <rFont val="Calibri"/>
        <family val="2"/>
        <scheme val="minor"/>
      </rPr>
      <t>(3 points)</t>
    </r>
    <r>
      <rPr>
        <sz val="14"/>
        <rFont val="Calibri"/>
        <family val="2"/>
        <scheme val="minor"/>
      </rPr>
      <t xml:space="preserve">
between 5 to 10 miles or between 1 and 2 years </t>
    </r>
    <r>
      <rPr>
        <b/>
        <sz val="14"/>
        <rFont val="Calibri"/>
        <family val="2"/>
        <scheme val="minor"/>
      </rPr>
      <t>(2 points)</t>
    </r>
    <r>
      <rPr>
        <sz val="14"/>
        <rFont val="Calibri"/>
        <family val="2"/>
        <scheme val="minor"/>
      </rPr>
      <t xml:space="preserve">
between 2 to 5 miles or between 6 months to 1 year  </t>
    </r>
    <r>
      <rPr>
        <b/>
        <sz val="14"/>
        <rFont val="Calibri"/>
        <family val="2"/>
        <scheme val="minor"/>
      </rPr>
      <t>(1 point)</t>
    </r>
    <r>
      <rPr>
        <sz val="14"/>
        <rFont val="Calibri"/>
        <family val="2"/>
        <scheme val="minor"/>
      </rPr>
      <t xml:space="preserve">
less than 2 miles or less than 6 months </t>
    </r>
    <r>
      <rPr>
        <b/>
        <sz val="14"/>
        <rFont val="Calibri"/>
        <family val="2"/>
        <scheme val="minor"/>
      </rPr>
      <t>(0 points)</t>
    </r>
  </si>
  <si>
    <r>
      <t xml:space="preserve">&gt;12% </t>
    </r>
    <r>
      <rPr>
        <b/>
        <sz val="14"/>
        <rFont val="Calibri"/>
        <family val="2"/>
        <scheme val="minor"/>
      </rPr>
      <t>(3 points)</t>
    </r>
    <r>
      <rPr>
        <sz val="14"/>
        <rFont val="Calibri"/>
        <family val="2"/>
        <scheme val="minor"/>
      </rPr>
      <t xml:space="preserve">
 &gt;9% </t>
    </r>
    <r>
      <rPr>
        <b/>
        <sz val="14"/>
        <rFont val="Calibri"/>
        <family val="2"/>
        <scheme val="minor"/>
      </rPr>
      <t>(2 points)</t>
    </r>
    <r>
      <rPr>
        <sz val="14"/>
        <rFont val="Calibri"/>
        <family val="2"/>
        <scheme val="minor"/>
      </rPr>
      <t xml:space="preserve">
&gt;6%  </t>
    </r>
    <r>
      <rPr>
        <b/>
        <sz val="14"/>
        <rFont val="Calibri"/>
        <family val="2"/>
        <scheme val="minor"/>
      </rPr>
      <t>(1 point)</t>
    </r>
    <r>
      <rPr>
        <sz val="14"/>
        <rFont val="Calibri"/>
        <family val="2"/>
        <scheme val="minor"/>
      </rPr>
      <t xml:space="preserve">
&lt;6% </t>
    </r>
    <r>
      <rPr>
        <b/>
        <sz val="14"/>
        <rFont val="Calibri"/>
        <family val="2"/>
        <scheme val="minor"/>
      </rPr>
      <t>(0 points)</t>
    </r>
  </si>
  <si>
    <r>
      <t xml:space="preserve">Construction vehicles (material handling trucks) will enter/exit the main 
lanes traffic stream </t>
    </r>
    <r>
      <rPr>
        <b/>
        <sz val="14"/>
        <color theme="1"/>
        <rFont val="Calibri"/>
        <family val="2"/>
        <scheme val="minor"/>
      </rPr>
      <t>(</t>
    </r>
    <r>
      <rPr>
        <b/>
        <sz val="14"/>
        <rFont val="Calibri"/>
        <family val="2"/>
        <scheme val="minor"/>
      </rPr>
      <t>3 points)</t>
    </r>
    <r>
      <rPr>
        <sz val="14"/>
        <rFont val="Calibri"/>
        <family val="2"/>
        <scheme val="minor"/>
      </rPr>
      <t xml:space="preserve">
Vehicles will be entering/exiting from outside the work zone </t>
    </r>
    <r>
      <rPr>
        <b/>
        <sz val="14"/>
        <rFont val="Calibri"/>
        <family val="2"/>
        <scheme val="minor"/>
      </rPr>
      <t>(0 points)</t>
    </r>
  </si>
  <si>
    <r>
      <t xml:space="preserve">For projects with multiple work zones (ex. bridge painting or patching), score the duration of the longest work zone only.
&gt; 1 year </t>
    </r>
    <r>
      <rPr>
        <b/>
        <sz val="14"/>
        <color theme="1"/>
        <rFont val="Calibri"/>
        <family val="2"/>
        <scheme val="minor"/>
      </rPr>
      <t>(10 points)</t>
    </r>
    <r>
      <rPr>
        <sz val="14"/>
        <color theme="1"/>
        <rFont val="Calibri"/>
        <family val="2"/>
        <scheme val="minor"/>
      </rPr>
      <t xml:space="preserve">
1 - 10 months </t>
    </r>
    <r>
      <rPr>
        <b/>
        <sz val="14"/>
        <color theme="1"/>
        <rFont val="Calibri"/>
        <family val="2"/>
        <scheme val="minor"/>
      </rPr>
      <t>(5 points)</t>
    </r>
    <r>
      <rPr>
        <sz val="14"/>
        <color theme="1"/>
        <rFont val="Calibri"/>
        <family val="2"/>
        <scheme val="minor"/>
      </rPr>
      <t xml:space="preserve">
&lt; 1 months </t>
    </r>
    <r>
      <rPr>
        <b/>
        <sz val="14"/>
        <color theme="1"/>
        <rFont val="Calibri"/>
        <family val="2"/>
        <scheme val="minor"/>
      </rPr>
      <t>(0 points)</t>
    </r>
  </si>
  <si>
    <r>
      <t xml:space="preserve">Significant-local facilities are large enough to have official destination signs on the Interstate highway such as conference centers, sports arenas etc., so they produce large surges in traffic before/after large events  </t>
    </r>
    <r>
      <rPr>
        <b/>
        <sz val="14"/>
        <color theme="1"/>
        <rFont val="Calibri"/>
        <family val="2"/>
        <scheme val="minor"/>
      </rPr>
      <t>(10 points)</t>
    </r>
    <r>
      <rPr>
        <sz val="14"/>
        <color theme="1"/>
        <rFont val="Calibri"/>
        <family val="2"/>
        <scheme val="minor"/>
      </rPr>
      <t xml:space="preserve">
Moderate-Local businesses or public facilities generate traffic volumes that routinely backup the on/off ramps such as morning and evening rush hours  </t>
    </r>
    <r>
      <rPr>
        <b/>
        <sz val="14"/>
        <color theme="1"/>
        <rFont val="Calibri"/>
        <family val="2"/>
        <scheme val="minor"/>
      </rPr>
      <t>(6 points)</t>
    </r>
    <r>
      <rPr>
        <sz val="14"/>
        <color theme="1"/>
        <rFont val="Calibri"/>
        <family val="2"/>
        <scheme val="minor"/>
      </rPr>
      <t xml:space="preserve">
Minimal-Any circumstance that causes occasional backups on the on/off ramps such as congested  local arterials or rail crossings </t>
    </r>
    <r>
      <rPr>
        <b/>
        <sz val="14"/>
        <color theme="1"/>
        <rFont val="Calibri"/>
        <family val="2"/>
        <scheme val="minor"/>
      </rPr>
      <t>(3 points)</t>
    </r>
    <r>
      <rPr>
        <sz val="14"/>
        <color theme="1"/>
        <rFont val="Calibri"/>
        <family val="2"/>
        <scheme val="minor"/>
      </rPr>
      <t xml:space="preserve">
None </t>
    </r>
    <r>
      <rPr>
        <b/>
        <sz val="14"/>
        <color theme="1"/>
        <rFont val="Calibri"/>
        <family val="2"/>
        <scheme val="minor"/>
      </rPr>
      <t>(0 points)</t>
    </r>
  </si>
  <si>
    <r>
      <t>External merging conflicts or hazards on the approach to or within the work zone. 
(</t>
    </r>
    <r>
      <rPr>
        <b/>
        <sz val="14"/>
        <color theme="1"/>
        <rFont val="Calibri"/>
        <family val="2"/>
        <scheme val="minor"/>
      </rPr>
      <t>3 points</t>
    </r>
    <r>
      <rPr>
        <sz val="14"/>
        <color theme="1"/>
        <rFont val="Calibri"/>
        <family val="2"/>
        <scheme val="minor"/>
      </rPr>
      <t xml:space="preserve">)
Not applicable </t>
    </r>
    <r>
      <rPr>
        <b/>
        <sz val="14"/>
        <color theme="1"/>
        <rFont val="Calibri"/>
        <family val="2"/>
        <scheme val="minor"/>
      </rPr>
      <t>(0 points)</t>
    </r>
  </si>
  <si>
    <r>
      <t xml:space="preserve">Work zones in the area have a history of chronic speeders &gt;20 mph over speed limit. </t>
    </r>
    <r>
      <rPr>
        <b/>
        <sz val="14"/>
        <color theme="1"/>
        <rFont val="Calibri"/>
        <family val="2"/>
        <scheme val="minor"/>
      </rPr>
      <t xml:space="preserve"> 
(3 points)
</t>
    </r>
    <r>
      <rPr>
        <sz val="14"/>
        <color theme="1"/>
        <rFont val="Calibri"/>
        <family val="2"/>
        <scheme val="minor"/>
      </rPr>
      <t>Not applicable</t>
    </r>
    <r>
      <rPr>
        <b/>
        <sz val="14"/>
        <color theme="1"/>
        <rFont val="Calibri"/>
        <family val="2"/>
        <scheme val="minor"/>
      </rPr>
      <t xml:space="preserve"> (0 points)</t>
    </r>
  </si>
  <si>
    <r>
      <t xml:space="preserve">Construction vehicles (material handling trucks) will enter/exit the main 
lanes traffic stream </t>
    </r>
    <r>
      <rPr>
        <b/>
        <sz val="14"/>
        <color theme="1"/>
        <rFont val="Calibri"/>
        <family val="2"/>
        <scheme val="minor"/>
      </rPr>
      <t>(</t>
    </r>
    <r>
      <rPr>
        <b/>
        <sz val="14"/>
        <rFont val="Calibri"/>
        <family val="2"/>
        <scheme val="minor"/>
      </rPr>
      <t>120 points)</t>
    </r>
    <r>
      <rPr>
        <sz val="14"/>
        <rFont val="Calibri"/>
        <family val="2"/>
        <scheme val="minor"/>
      </rPr>
      <t xml:space="preserve">
vehicles will be entering/exiting from outside the work zone </t>
    </r>
    <r>
      <rPr>
        <b/>
        <sz val="14"/>
        <rFont val="Calibri"/>
        <family val="2"/>
        <scheme val="minor"/>
      </rPr>
      <t>(0 points)</t>
    </r>
  </si>
  <si>
    <r>
      <t xml:space="preserve">Sight distance issues exist where the back of queue will likely occur.  </t>
    </r>
    <r>
      <rPr>
        <b/>
        <sz val="14"/>
        <color theme="1"/>
        <rFont val="Calibri"/>
        <family val="2"/>
        <scheme val="minor"/>
      </rPr>
      <t xml:space="preserve">(50 points)
</t>
    </r>
    <r>
      <rPr>
        <sz val="14"/>
        <color theme="1"/>
        <rFont val="Calibri"/>
        <family val="2"/>
        <scheme val="minor"/>
      </rPr>
      <t>Not applicable</t>
    </r>
    <r>
      <rPr>
        <b/>
        <sz val="14"/>
        <color theme="1"/>
        <rFont val="Calibri"/>
        <family val="2"/>
        <scheme val="minor"/>
      </rPr>
      <t xml:space="preserve"> (0 points)</t>
    </r>
  </si>
  <si>
    <r>
      <t xml:space="preserve">&gt;12% </t>
    </r>
    <r>
      <rPr>
        <b/>
        <sz val="14"/>
        <rFont val="Calibri"/>
        <family val="2"/>
        <scheme val="minor"/>
      </rPr>
      <t>(60 points)</t>
    </r>
    <r>
      <rPr>
        <sz val="14"/>
        <rFont val="Calibri"/>
        <family val="2"/>
        <scheme val="minor"/>
      </rPr>
      <t xml:space="preserve">
 &gt;9% </t>
    </r>
    <r>
      <rPr>
        <b/>
        <sz val="14"/>
        <rFont val="Calibri"/>
        <family val="2"/>
        <scheme val="minor"/>
      </rPr>
      <t>(40 points)</t>
    </r>
    <r>
      <rPr>
        <sz val="14"/>
        <rFont val="Calibri"/>
        <family val="2"/>
        <scheme val="minor"/>
      </rPr>
      <t xml:space="preserve">
&gt;6%  </t>
    </r>
    <r>
      <rPr>
        <b/>
        <sz val="14"/>
        <rFont val="Calibri"/>
        <family val="2"/>
        <scheme val="minor"/>
      </rPr>
      <t>(20 point)</t>
    </r>
    <r>
      <rPr>
        <sz val="14"/>
        <rFont val="Calibri"/>
        <family val="2"/>
        <scheme val="minor"/>
      </rPr>
      <t xml:space="preserve">
&lt;6% </t>
    </r>
    <r>
      <rPr>
        <b/>
        <sz val="14"/>
        <rFont val="Calibri"/>
        <family val="2"/>
        <scheme val="minor"/>
      </rPr>
      <t>(0 points)</t>
    </r>
  </si>
  <si>
    <r>
      <t xml:space="preserve">Significant-local facilities are large enough to have official destination signs on the Interstate highway such as conference centers, sports arenas etc., so they produce large surges in traffic before/after large events  </t>
    </r>
    <r>
      <rPr>
        <b/>
        <sz val="14"/>
        <color theme="1"/>
        <rFont val="Calibri"/>
        <family val="2"/>
        <scheme val="minor"/>
      </rPr>
      <t>(10 points)</t>
    </r>
    <r>
      <rPr>
        <sz val="14"/>
        <color theme="1"/>
        <rFont val="Calibri"/>
        <family val="2"/>
        <scheme val="minor"/>
      </rPr>
      <t xml:space="preserve">
Moderate-Local businesses or public facilities generate traffic volumes that routinely backup the on/off ramps such as morning and evening rush hours </t>
    </r>
    <r>
      <rPr>
        <b/>
        <sz val="14"/>
        <color theme="1"/>
        <rFont val="Calibri"/>
        <family val="2"/>
        <scheme val="minor"/>
      </rPr>
      <t xml:space="preserve"> (6 points)</t>
    </r>
    <r>
      <rPr>
        <sz val="14"/>
        <color theme="1"/>
        <rFont val="Calibri"/>
        <family val="2"/>
        <scheme val="minor"/>
      </rPr>
      <t xml:space="preserve">
Minimal-Any circumstance that causes occasional backups on the on/off ramps such as congested  local arterials or rail crossings </t>
    </r>
    <r>
      <rPr>
        <b/>
        <sz val="14"/>
        <color theme="1"/>
        <rFont val="Calibri"/>
        <family val="2"/>
        <scheme val="minor"/>
      </rPr>
      <t>(3 points)</t>
    </r>
    <r>
      <rPr>
        <sz val="14"/>
        <color theme="1"/>
        <rFont val="Calibri"/>
        <family val="2"/>
        <scheme val="minor"/>
      </rPr>
      <t xml:space="preserve">
None </t>
    </r>
    <r>
      <rPr>
        <b/>
        <sz val="14"/>
        <color theme="1"/>
        <rFont val="Calibri"/>
        <family val="2"/>
        <scheme val="minor"/>
      </rPr>
      <t>(0 points)</t>
    </r>
  </si>
  <si>
    <r>
      <t xml:space="preserve">Project falls inside an existing Advanced Traffic Management System?
The TMC has the intent to incorporate the travel time and delay estimating system into the TMC operations? 
The TMC can remotely control their existing advance traveler information systems?
</t>
    </r>
    <r>
      <rPr>
        <b/>
        <sz val="14"/>
        <color theme="1"/>
        <rFont val="Calibri"/>
        <family val="2"/>
        <scheme val="minor"/>
      </rPr>
      <t>(Each question worth 10 point)</t>
    </r>
  </si>
  <si>
    <r>
      <t xml:space="preserve">&gt;12% </t>
    </r>
    <r>
      <rPr>
        <b/>
        <sz val="14"/>
        <rFont val="Calibri"/>
        <family val="2"/>
        <scheme val="minor"/>
      </rPr>
      <t>(3 points)</t>
    </r>
    <r>
      <rPr>
        <sz val="14"/>
        <rFont val="Calibri"/>
        <family val="2"/>
        <scheme val="minor"/>
      </rPr>
      <t xml:space="preserve">
 &gt;9% </t>
    </r>
    <r>
      <rPr>
        <b/>
        <sz val="14"/>
        <rFont val="Calibri"/>
        <family val="2"/>
        <scheme val="minor"/>
      </rPr>
      <t>(2 points)</t>
    </r>
    <r>
      <rPr>
        <sz val="14"/>
        <rFont val="Calibri"/>
        <family val="2"/>
        <scheme val="minor"/>
      </rPr>
      <t xml:space="preserve">
&gt;6% </t>
    </r>
    <r>
      <rPr>
        <b/>
        <sz val="14"/>
        <rFont val="Calibri"/>
        <family val="2"/>
        <scheme val="minor"/>
      </rPr>
      <t xml:space="preserve"> (1 point)</t>
    </r>
    <r>
      <rPr>
        <sz val="14"/>
        <rFont val="Calibri"/>
        <family val="2"/>
        <scheme val="minor"/>
      </rPr>
      <t xml:space="preserve">
&lt;6% </t>
    </r>
    <r>
      <rPr>
        <b/>
        <sz val="14"/>
        <rFont val="Calibri"/>
        <family val="2"/>
        <scheme val="minor"/>
      </rPr>
      <t>(0 points)</t>
    </r>
  </si>
  <si>
    <r>
      <t xml:space="preserve">There are adjacent active projects effectively creating a mega-project that totals...  
longer than 10 miles or longer than 2 years </t>
    </r>
    <r>
      <rPr>
        <b/>
        <sz val="14"/>
        <rFont val="Calibri"/>
        <family val="2"/>
        <scheme val="minor"/>
      </rPr>
      <t>(3 points)</t>
    </r>
    <r>
      <rPr>
        <sz val="14"/>
        <rFont val="Calibri"/>
        <family val="2"/>
        <scheme val="minor"/>
      </rPr>
      <t xml:space="preserve">
between 5 to 10 miles or between 1 and 2 years </t>
    </r>
    <r>
      <rPr>
        <b/>
        <sz val="14"/>
        <rFont val="Calibri"/>
        <family val="2"/>
        <scheme val="minor"/>
      </rPr>
      <t>(2 points)</t>
    </r>
    <r>
      <rPr>
        <sz val="14"/>
        <rFont val="Calibri"/>
        <family val="2"/>
        <scheme val="minor"/>
      </rPr>
      <t xml:space="preserve">
between 2 to 5 miles or between 6 months to 1 year </t>
    </r>
    <r>
      <rPr>
        <b/>
        <sz val="14"/>
        <rFont val="Calibri"/>
        <family val="2"/>
        <scheme val="minor"/>
      </rPr>
      <t xml:space="preserve"> (1 point)</t>
    </r>
    <r>
      <rPr>
        <sz val="14"/>
        <rFont val="Calibri"/>
        <family val="2"/>
        <scheme val="minor"/>
      </rPr>
      <t xml:space="preserve">
less than 2 miles or less than 6 months </t>
    </r>
    <r>
      <rPr>
        <b/>
        <sz val="14"/>
        <rFont val="Calibri"/>
        <family val="2"/>
        <scheme val="minor"/>
      </rPr>
      <t>(0 points)</t>
    </r>
  </si>
  <si>
    <t>Item</t>
  </si>
  <si>
    <t>Duration of Work Zone</t>
  </si>
  <si>
    <t>8 months</t>
  </si>
  <si>
    <t xml:space="preserve">Highway Function Class and Traffic Volumes (ADT) </t>
  </si>
  <si>
    <t>Impact from Local Traffic Generators</t>
  </si>
  <si>
    <t xml:space="preserve">Major Sports Arena </t>
  </si>
  <si>
    <t>Estimated Queue Length</t>
  </si>
  <si>
    <t>Sight Distance at Back of Queue</t>
  </si>
  <si>
    <t>Curvatures, terrains, and other obstacles that can affect sight distance</t>
  </si>
  <si>
    <t xml:space="preserve">Existing Traffic Issues </t>
  </si>
  <si>
    <t>Riddled with higher-than-normal crash rates, and gridlocks</t>
  </si>
  <si>
    <t xml:space="preserve">Availability of Alternate Routes </t>
  </si>
  <si>
    <t>Three convenient alternate routes</t>
  </si>
  <si>
    <t xml:space="preserve">Merging Conflict or Hazards </t>
  </si>
  <si>
    <t>Presence of potential obstacles that can cause merging conflicts/hazards.</t>
  </si>
  <si>
    <t xml:space="preserve">Complexity of Traffic Control Layouts </t>
  </si>
  <si>
    <t>Has sharp curvatures</t>
  </si>
  <si>
    <t xml:space="preserve">Constraints for Emergency Responders </t>
  </si>
  <si>
    <t>Construction process to limit emergency response agencies' ability to reach incident sites</t>
  </si>
  <si>
    <t xml:space="preserve">Chronic Speeding Issues </t>
  </si>
  <si>
    <t>High-speed violations</t>
  </si>
  <si>
    <t xml:space="preserve">Large Speed Variations </t>
  </si>
  <si>
    <t>Adjacent/Consecutive Project</t>
  </si>
  <si>
    <t>None</t>
  </si>
  <si>
    <t>Scattered, Short Term Projects</t>
  </si>
  <si>
    <t xml:space="preserve">Extreme Weather Condition </t>
  </si>
  <si>
    <t xml:space="preserve">Connected Vehicle </t>
  </si>
  <si>
    <t xml:space="preserve">Heavy Vehicles </t>
  </si>
  <si>
    <t>Construction Vehicle Entering the Highway</t>
  </si>
  <si>
    <t>Construction vehicles to enter/exit main lanes traffic stream from work zone activity area</t>
  </si>
  <si>
    <t xml:space="preserve">Over-Height Vehicle / Low Clearance Structure </t>
  </si>
  <si>
    <t>Description</t>
  </si>
  <si>
    <t>Yes</t>
  </si>
  <si>
    <t>Answer</t>
  </si>
  <si>
    <t>Hint</t>
  </si>
  <si>
    <t>Project-Specific Data</t>
  </si>
  <si>
    <r>
      <t xml:space="preserve">Step 2: Fill in the answer in the </t>
    </r>
    <r>
      <rPr>
        <b/>
        <sz val="11"/>
        <color theme="1"/>
        <rFont val="Calibri"/>
        <family val="2"/>
        <scheme val="minor"/>
      </rPr>
      <t>Column D</t>
    </r>
    <r>
      <rPr>
        <sz val="11"/>
        <color theme="1"/>
        <rFont val="Calibri"/>
        <family val="2"/>
        <scheme val="minor"/>
      </rPr>
      <t xml:space="preserve"> based on the hint provided by the </t>
    </r>
    <r>
      <rPr>
        <b/>
        <sz val="11"/>
        <color theme="1"/>
        <rFont val="Calibri"/>
        <family val="2"/>
        <scheme val="minor"/>
      </rPr>
      <t>Column E</t>
    </r>
  </si>
  <si>
    <r>
      <t xml:space="preserve">Step 1: Fill in the project-specific data in the </t>
    </r>
    <r>
      <rPr>
        <b/>
        <sz val="11"/>
        <color theme="1"/>
        <rFont val="Calibri"/>
        <family val="2"/>
        <scheme val="minor"/>
      </rPr>
      <t>Column C</t>
    </r>
  </si>
  <si>
    <t>Please fill in the following information, following steps below</t>
  </si>
  <si>
    <t>B</t>
  </si>
  <si>
    <t>A</t>
  </si>
  <si>
    <t>D</t>
  </si>
  <si>
    <t>No</t>
  </si>
  <si>
    <t>Existing ITS Systems. Work zone falls within the jurisdiction of a TMC. Specifically, determine if:</t>
  </si>
  <si>
    <t>Major Arterial, ADT of 125,000 vehicles per day</t>
  </si>
  <si>
    <r>
      <t xml:space="preserve">Step 3: Check the </t>
    </r>
    <r>
      <rPr>
        <b/>
        <sz val="11"/>
        <color theme="1"/>
        <rFont val="Calibri"/>
        <family val="2"/>
        <scheme val="minor"/>
      </rPr>
      <t>Tab "4-Summary"</t>
    </r>
    <r>
      <rPr>
        <sz val="11"/>
        <color theme="1"/>
        <rFont val="Calibri"/>
        <family val="2"/>
        <scheme val="minor"/>
      </rPr>
      <t xml:space="preserve"> for the recommendations.</t>
    </r>
  </si>
  <si>
    <r>
      <rPr>
        <b/>
        <sz val="11"/>
        <color theme="1"/>
        <rFont val="Calibri"/>
        <family val="2"/>
        <scheme val="minor"/>
      </rPr>
      <t>Enter Score 0, 3, 7, or 10</t>
    </r>
    <r>
      <rPr>
        <sz val="11"/>
        <color theme="1"/>
        <rFont val="Calibri"/>
        <family val="2"/>
        <scheme val="minor"/>
      </rPr>
      <t xml:space="preserve"> using  the Tab "</t>
    </r>
    <r>
      <rPr>
        <sz val="11"/>
        <color rgb="FFFF0000"/>
        <rFont val="Calibri"/>
        <family val="2"/>
        <scheme val="minor"/>
      </rPr>
      <t>3-Max Queue Length</t>
    </r>
    <r>
      <rPr>
        <sz val="11"/>
        <color theme="1"/>
        <rFont val="Calibri"/>
        <family val="2"/>
        <scheme val="minor"/>
      </rPr>
      <t>".</t>
    </r>
  </si>
  <si>
    <r>
      <rPr>
        <b/>
        <sz val="11"/>
        <color theme="1"/>
        <rFont val="Calibri"/>
        <family val="2"/>
        <scheme val="minor"/>
      </rPr>
      <t xml:space="preserve">Enter "Yes" </t>
    </r>
    <r>
      <rPr>
        <sz val="11"/>
        <color theme="1"/>
        <rFont val="Calibri"/>
        <family val="2"/>
        <scheme val="minor"/>
      </rPr>
      <t xml:space="preserve">if sight distance issues exist where the back of queue will likely occur. </t>
    </r>
    <r>
      <rPr>
        <b/>
        <sz val="11"/>
        <color theme="1"/>
        <rFont val="Calibri"/>
        <family val="2"/>
        <scheme val="minor"/>
      </rPr>
      <t>Enter "No" if not applicable.</t>
    </r>
    <r>
      <rPr>
        <sz val="11"/>
        <color theme="1"/>
        <rFont val="Calibri"/>
        <family val="2"/>
        <scheme val="minor"/>
      </rPr>
      <t xml:space="preserve"> Factors such as road curvature, terrain, weather conditions, and the presence of obstacles can affect sight distance and, consequently, driver perception and reaction times. The designer should use engineering judgement.</t>
    </r>
  </si>
  <si>
    <t>A few.</t>
  </si>
  <si>
    <t>3-Lane (one direction), ADT of 125,000 VPD (anticipated 24-hour 2-lane closure in one direction)</t>
  </si>
  <si>
    <r>
      <t xml:space="preserve">For projects with multiple work zones (ex. bridge painting or patching), score the duration of the longest work zone only.
</t>
    </r>
    <r>
      <rPr>
        <b/>
        <sz val="11"/>
        <color theme="1"/>
        <rFont val="Calibri"/>
        <family val="2"/>
        <scheme val="minor"/>
      </rPr>
      <t>Enter "A"</t>
    </r>
    <r>
      <rPr>
        <sz val="11"/>
        <color theme="1"/>
        <rFont val="Calibri"/>
        <family val="2"/>
        <scheme val="minor"/>
      </rPr>
      <t xml:space="preserve"> if &gt; 1 year
</t>
    </r>
    <r>
      <rPr>
        <b/>
        <sz val="11"/>
        <color theme="1"/>
        <rFont val="Calibri"/>
        <family val="2"/>
        <scheme val="minor"/>
      </rPr>
      <t>Enter "B"</t>
    </r>
    <r>
      <rPr>
        <sz val="11"/>
        <color theme="1"/>
        <rFont val="Calibri"/>
        <family val="2"/>
        <scheme val="minor"/>
      </rPr>
      <t xml:space="preserve"> if  1 - 10 months
</t>
    </r>
    <r>
      <rPr>
        <b/>
        <sz val="11"/>
        <color theme="1"/>
        <rFont val="Calibri"/>
        <family val="2"/>
        <scheme val="minor"/>
      </rPr>
      <t>Enter "C"</t>
    </r>
    <r>
      <rPr>
        <sz val="11"/>
        <color theme="1"/>
        <rFont val="Calibri"/>
        <family val="2"/>
        <scheme val="minor"/>
      </rPr>
      <t xml:space="preserve"> if &lt; 1 months </t>
    </r>
  </si>
  <si>
    <r>
      <t>Obtain the functional class and ADT for the project.</t>
    </r>
    <r>
      <rPr>
        <b/>
        <sz val="11"/>
        <color theme="1"/>
        <rFont val="Calibri"/>
        <family val="2"/>
        <scheme val="minor"/>
      </rPr>
      <t xml:space="preserve"> Enter "A", "B", or "C"</t>
    </r>
    <r>
      <rPr>
        <sz val="11"/>
        <color theme="1"/>
        <rFont val="Calibri"/>
        <family val="2"/>
        <scheme val="minor"/>
      </rPr>
      <t xml:space="preserve"> based on the matrix on the right.</t>
    </r>
  </si>
  <si>
    <r>
      <rPr>
        <b/>
        <sz val="11"/>
        <color theme="1"/>
        <rFont val="Calibri"/>
        <family val="2"/>
        <scheme val="minor"/>
      </rPr>
      <t>Enter "A" if Significan</t>
    </r>
    <r>
      <rPr>
        <sz val="11"/>
        <color theme="1"/>
        <rFont val="Calibri"/>
        <family val="2"/>
        <scheme val="minor"/>
      </rPr>
      <t xml:space="preserve">t-local facilities are large enough to have official destination signs on the Interstate highway such as conference centers, sports arenas etc., so they produce large surges in traffic before/after large events
</t>
    </r>
    <r>
      <rPr>
        <b/>
        <sz val="11"/>
        <color theme="1"/>
        <rFont val="Calibri"/>
        <family val="2"/>
        <scheme val="minor"/>
      </rPr>
      <t>Enter "B" if Moderate</t>
    </r>
    <r>
      <rPr>
        <sz val="11"/>
        <color theme="1"/>
        <rFont val="Calibri"/>
        <family val="2"/>
        <scheme val="minor"/>
      </rPr>
      <t xml:space="preserve">-Local businesses or public facilities generate traffic volumes that routinely backup the on/off ramps such as morning and evening rush hours 
</t>
    </r>
    <r>
      <rPr>
        <b/>
        <sz val="11"/>
        <color theme="1"/>
        <rFont val="Calibri"/>
        <family val="2"/>
        <scheme val="minor"/>
      </rPr>
      <t>Enter "C" if Minimal</t>
    </r>
    <r>
      <rPr>
        <sz val="11"/>
        <color theme="1"/>
        <rFont val="Calibri"/>
        <family val="2"/>
        <scheme val="minor"/>
      </rPr>
      <t xml:space="preserve">-Any circumstance that causes occasional backups on the on/off ramps such as congested  local arterials or rail crossings 
</t>
    </r>
    <r>
      <rPr>
        <b/>
        <sz val="11"/>
        <color theme="1"/>
        <rFont val="Calibri"/>
        <family val="2"/>
        <scheme val="minor"/>
      </rPr>
      <t>Enter "D" if None</t>
    </r>
  </si>
  <si>
    <r>
      <rPr>
        <b/>
        <sz val="11"/>
        <color theme="1"/>
        <rFont val="Calibri"/>
        <family val="2"/>
        <scheme val="minor"/>
      </rPr>
      <t xml:space="preserve">Enter "Yes" </t>
    </r>
    <r>
      <rPr>
        <sz val="11"/>
        <color theme="1"/>
        <rFont val="Calibri"/>
        <family val="2"/>
        <scheme val="minor"/>
      </rPr>
      <t xml:space="preserve">if the project has higher than normal crash rates, gridlock or frequent exit ramp backups. </t>
    </r>
    <r>
      <rPr>
        <b/>
        <sz val="11"/>
        <color theme="1"/>
        <rFont val="Calibri"/>
        <family val="2"/>
        <scheme val="minor"/>
      </rPr>
      <t>Enter "No"</t>
    </r>
    <r>
      <rPr>
        <sz val="11"/>
        <color theme="1"/>
        <rFont val="Calibri"/>
        <family val="2"/>
        <scheme val="minor"/>
      </rPr>
      <t xml:space="preserve"> if not applicable. The designer should use engineering judgement.</t>
    </r>
  </si>
  <si>
    <r>
      <rPr>
        <b/>
        <sz val="11"/>
        <color theme="1"/>
        <rFont val="Calibri"/>
        <family val="2"/>
        <scheme val="minor"/>
      </rPr>
      <t xml:space="preserve">Enter "Yes" </t>
    </r>
    <r>
      <rPr>
        <sz val="11"/>
        <color theme="1"/>
        <rFont val="Calibri"/>
        <family val="2"/>
        <scheme val="minor"/>
      </rPr>
      <t xml:space="preserve">if convenient alternate routes with capacity are available. </t>
    </r>
    <r>
      <rPr>
        <b/>
        <sz val="11"/>
        <color theme="1"/>
        <rFont val="Calibri"/>
        <family val="2"/>
        <scheme val="minor"/>
      </rPr>
      <t>Enter "No"</t>
    </r>
    <r>
      <rPr>
        <sz val="11"/>
        <color theme="1"/>
        <rFont val="Calibri"/>
        <family val="2"/>
        <scheme val="minor"/>
      </rPr>
      <t xml:space="preserve"> if no alternate routes available. </t>
    </r>
  </si>
  <si>
    <r>
      <rPr>
        <b/>
        <sz val="11"/>
        <color theme="1"/>
        <rFont val="Calibri"/>
        <family val="2"/>
        <scheme val="minor"/>
      </rPr>
      <t>Enter "Yes"</t>
    </r>
    <r>
      <rPr>
        <sz val="11"/>
        <color theme="1"/>
        <rFont val="Calibri"/>
        <family val="2"/>
        <scheme val="minor"/>
      </rPr>
      <t xml:space="preserve"> if external merging conflicts or hazards on the approach to or within the work zone. For example, work zone is upstream of the merging ramp. </t>
    </r>
    <r>
      <rPr>
        <b/>
        <sz val="11"/>
        <color theme="1"/>
        <rFont val="Calibri"/>
        <family val="2"/>
        <scheme val="minor"/>
      </rPr>
      <t>Enter "No"</t>
    </r>
    <r>
      <rPr>
        <sz val="11"/>
        <color theme="1"/>
        <rFont val="Calibri"/>
        <family val="2"/>
        <scheme val="minor"/>
      </rPr>
      <t xml:space="preserve"> if not applicable.</t>
    </r>
  </si>
  <si>
    <r>
      <rPr>
        <b/>
        <sz val="11"/>
        <color theme="1"/>
        <rFont val="Calibri"/>
        <family val="2"/>
        <scheme val="minor"/>
      </rPr>
      <t>Enter "Yes"</t>
    </r>
    <r>
      <rPr>
        <sz val="11"/>
        <color theme="1"/>
        <rFont val="Calibri"/>
        <family val="2"/>
        <scheme val="minor"/>
      </rPr>
      <t xml:space="preserve"> if the project has multiple crossovers, sharp curves or lane splits. </t>
    </r>
    <r>
      <rPr>
        <b/>
        <sz val="11"/>
        <color theme="1"/>
        <rFont val="Calibri"/>
        <family val="2"/>
        <scheme val="minor"/>
      </rPr>
      <t xml:space="preserve">Enter "No" </t>
    </r>
    <r>
      <rPr>
        <sz val="11"/>
        <color theme="1"/>
        <rFont val="Calibri"/>
        <family val="2"/>
        <scheme val="minor"/>
      </rPr>
      <t>if not applicable.</t>
    </r>
  </si>
  <si>
    <r>
      <rPr>
        <b/>
        <sz val="11"/>
        <color theme="1"/>
        <rFont val="Calibri"/>
        <family val="2"/>
        <scheme val="minor"/>
      </rPr>
      <t>Enter "Yes"</t>
    </r>
    <r>
      <rPr>
        <sz val="11"/>
        <color theme="1"/>
        <rFont val="Calibri"/>
        <family val="2"/>
        <scheme val="minor"/>
      </rPr>
      <t xml:space="preserve"> if construction activity will impose significant constraints for emergency responders to access incidents. This can include very narrow or no shoulders, long stretches of roadway with no crossovers, International borders making turn arounds difficult, narrow lanes, or any other factor that limits their access during the construction process. </t>
    </r>
    <r>
      <rPr>
        <b/>
        <sz val="11"/>
        <color theme="1"/>
        <rFont val="Calibri"/>
        <family val="2"/>
        <scheme val="minor"/>
      </rPr>
      <t>Enter "No"</t>
    </r>
    <r>
      <rPr>
        <sz val="11"/>
        <color theme="1"/>
        <rFont val="Calibri"/>
        <family val="2"/>
        <scheme val="minor"/>
      </rPr>
      <t xml:space="preserve"> if not applicable.</t>
    </r>
  </si>
  <si>
    <r>
      <rPr>
        <b/>
        <sz val="11"/>
        <color theme="1"/>
        <rFont val="Calibri"/>
        <family val="2"/>
        <scheme val="minor"/>
      </rPr>
      <t>Enter "Yes"</t>
    </r>
    <r>
      <rPr>
        <sz val="11"/>
        <color theme="1"/>
        <rFont val="Calibri"/>
        <family val="2"/>
        <scheme val="minor"/>
      </rPr>
      <t xml:space="preserve"> if work zones in the area have a history of chronic speeders &gt;20 mph over speed limit. </t>
    </r>
    <r>
      <rPr>
        <b/>
        <sz val="11"/>
        <color theme="1"/>
        <rFont val="Calibri"/>
        <family val="2"/>
        <scheme val="minor"/>
      </rPr>
      <t>Enter "No"</t>
    </r>
    <r>
      <rPr>
        <sz val="11"/>
        <color theme="1"/>
        <rFont val="Calibri"/>
        <family val="2"/>
        <scheme val="minor"/>
      </rPr>
      <t xml:space="preserve"> if not applicable. The designer should use engineering judgement.</t>
    </r>
  </si>
  <si>
    <r>
      <rPr>
        <b/>
        <sz val="11"/>
        <color theme="1"/>
        <rFont val="Calibri"/>
        <family val="2"/>
        <scheme val="minor"/>
      </rPr>
      <t>Enter "Yes"</t>
    </r>
    <r>
      <rPr>
        <sz val="11"/>
        <color theme="1"/>
        <rFont val="Calibri"/>
        <family val="2"/>
        <scheme val="minor"/>
      </rPr>
      <t xml:space="preserve"> if work zone area has a history of unusually high average traffic speed variability. This is common on Interstate by-pass and outer rings. </t>
    </r>
    <r>
      <rPr>
        <b/>
        <sz val="11"/>
        <color theme="1"/>
        <rFont val="Calibri"/>
        <family val="2"/>
        <scheme val="minor"/>
      </rPr>
      <t>Enter "No"</t>
    </r>
    <r>
      <rPr>
        <sz val="11"/>
        <color theme="1"/>
        <rFont val="Calibri"/>
        <family val="2"/>
        <scheme val="minor"/>
      </rPr>
      <t xml:space="preserve"> if not applicable. The designer should use engineering judgement.</t>
    </r>
  </si>
  <si>
    <r>
      <t xml:space="preserve">If there is a combination of projects, they should be considered as one project in determining the need for the SWZ System. There are adjacent active projects effectively creating a mega-project that totals
</t>
    </r>
    <r>
      <rPr>
        <b/>
        <sz val="11"/>
        <color theme="1"/>
        <rFont val="Calibri"/>
        <family val="2"/>
        <scheme val="minor"/>
      </rPr>
      <t>Enter "A"</t>
    </r>
    <r>
      <rPr>
        <sz val="11"/>
        <color theme="1"/>
        <rFont val="Calibri"/>
        <family val="2"/>
        <scheme val="minor"/>
      </rPr>
      <t xml:space="preserve"> if longer than 10 miles or longer than 2 years
</t>
    </r>
    <r>
      <rPr>
        <b/>
        <sz val="11"/>
        <color theme="1"/>
        <rFont val="Calibri"/>
        <family val="2"/>
        <scheme val="minor"/>
      </rPr>
      <t>Enter "B"</t>
    </r>
    <r>
      <rPr>
        <sz val="11"/>
        <color theme="1"/>
        <rFont val="Calibri"/>
        <family val="2"/>
        <scheme val="minor"/>
      </rPr>
      <t xml:space="preserve"> if between 5 to 10 miles or between 1 and 2 years
</t>
    </r>
    <r>
      <rPr>
        <b/>
        <sz val="11"/>
        <color theme="1"/>
        <rFont val="Calibri"/>
        <family val="2"/>
        <scheme val="minor"/>
      </rPr>
      <t>Enter "C"</t>
    </r>
    <r>
      <rPr>
        <sz val="11"/>
        <color theme="1"/>
        <rFont val="Calibri"/>
        <family val="2"/>
        <scheme val="minor"/>
      </rPr>
      <t xml:space="preserve"> between 2 to 5 miles or between 6 months to 1 year
</t>
    </r>
    <r>
      <rPr>
        <b/>
        <sz val="11"/>
        <color theme="1"/>
        <rFont val="Calibri"/>
        <family val="2"/>
        <scheme val="minor"/>
      </rPr>
      <t>Enter "D"</t>
    </r>
    <r>
      <rPr>
        <sz val="11"/>
        <color theme="1"/>
        <rFont val="Calibri"/>
        <family val="2"/>
        <scheme val="minor"/>
      </rPr>
      <t xml:space="preserve"> less than 2 miles or less than 6 months </t>
    </r>
  </si>
  <si>
    <r>
      <rPr>
        <b/>
        <sz val="11"/>
        <color theme="1"/>
        <rFont val="Calibri"/>
        <family val="2"/>
        <scheme val="minor"/>
      </rPr>
      <t>Enter "Yes"</t>
    </r>
    <r>
      <rPr>
        <sz val="11"/>
        <color theme="1"/>
        <rFont val="Calibri"/>
        <family val="2"/>
        <scheme val="minor"/>
      </rPr>
      <t xml:space="preserve"> if work zone has a known history of sudden extreme weather condition, sandstorm, etc.  Or project duration covers several harsh weather season. </t>
    </r>
    <r>
      <rPr>
        <b/>
        <sz val="11"/>
        <color theme="1"/>
        <rFont val="Calibri"/>
        <family val="2"/>
        <scheme val="minor"/>
      </rPr>
      <t>Enter "No"</t>
    </r>
    <r>
      <rPr>
        <sz val="11"/>
        <color theme="1"/>
        <rFont val="Calibri"/>
        <family val="2"/>
        <scheme val="minor"/>
      </rPr>
      <t xml:space="preserve"> if not applicable. The designer should use engineering judgement.</t>
    </r>
  </si>
  <si>
    <r>
      <t xml:space="preserve">Estimate the population (percentage) of connected vehicle mix in the traffic stream. It is anticipated that when a few percent of the population of vehicles are connected vehicles, they will effectively 
influence the overall behavior of the traffic stream. 
Examples include more uniform speeds, fewer incidents 
and improved navigational guidance for trailing vehicles that 
are not equipped with vehicle to roadside communication 
systems.
</t>
    </r>
    <r>
      <rPr>
        <b/>
        <sz val="11"/>
        <color theme="1"/>
        <rFont val="Calibri"/>
        <family val="2"/>
        <scheme val="minor"/>
      </rPr>
      <t>Enter "A"</t>
    </r>
    <r>
      <rPr>
        <sz val="11"/>
        <color theme="1"/>
        <rFont val="Calibri"/>
        <family val="2"/>
        <scheme val="minor"/>
      </rPr>
      <t xml:space="preserve"> if &gt;5% 
</t>
    </r>
    <r>
      <rPr>
        <b/>
        <sz val="11"/>
        <color theme="1"/>
        <rFont val="Calibri"/>
        <family val="2"/>
        <scheme val="minor"/>
      </rPr>
      <t>Enter "B"</t>
    </r>
    <r>
      <rPr>
        <sz val="11"/>
        <color theme="1"/>
        <rFont val="Calibri"/>
        <family val="2"/>
        <scheme val="minor"/>
      </rPr>
      <t xml:space="preserve"> if &lt;=5%</t>
    </r>
  </si>
  <si>
    <r>
      <rPr>
        <b/>
        <sz val="11"/>
        <color theme="1"/>
        <rFont val="Calibri"/>
        <family val="2"/>
        <scheme val="minor"/>
      </rPr>
      <t>Enter "Yes"</t>
    </r>
    <r>
      <rPr>
        <sz val="11"/>
        <color theme="1"/>
        <rFont val="Calibri"/>
        <family val="2"/>
        <scheme val="minor"/>
      </rPr>
      <t xml:space="preserve"> if project falls inside an existing Advanced Traffic Management System (ATMS). </t>
    </r>
    <r>
      <rPr>
        <b/>
        <sz val="11"/>
        <color theme="1"/>
        <rFont val="Calibri"/>
        <family val="2"/>
        <scheme val="minor"/>
      </rPr>
      <t>Enter "No"</t>
    </r>
    <r>
      <rPr>
        <sz val="11"/>
        <color theme="1"/>
        <rFont val="Calibri"/>
        <family val="2"/>
        <scheme val="minor"/>
      </rPr>
      <t xml:space="preserve"> if not applicable.</t>
    </r>
  </si>
  <si>
    <r>
      <rPr>
        <b/>
        <sz val="11"/>
        <color theme="1"/>
        <rFont val="Calibri"/>
        <family val="2"/>
        <scheme val="minor"/>
      </rPr>
      <t>Enter "Yes"</t>
    </r>
    <r>
      <rPr>
        <sz val="11"/>
        <color theme="1"/>
        <rFont val="Calibri"/>
        <family val="2"/>
        <scheme val="minor"/>
      </rPr>
      <t xml:space="preserve"> if the TMC has the intent to incorporate the travel time and delay estimating system into the TMC operations. </t>
    </r>
    <r>
      <rPr>
        <b/>
        <sz val="11"/>
        <color theme="1"/>
        <rFont val="Calibri"/>
        <family val="2"/>
        <scheme val="minor"/>
      </rPr>
      <t>Enter "No"</t>
    </r>
    <r>
      <rPr>
        <sz val="11"/>
        <color theme="1"/>
        <rFont val="Calibri"/>
        <family val="2"/>
        <scheme val="minor"/>
      </rPr>
      <t xml:space="preserve"> if not applicable.</t>
    </r>
  </si>
  <si>
    <r>
      <rPr>
        <b/>
        <sz val="11"/>
        <color theme="1"/>
        <rFont val="Calibri"/>
        <family val="2"/>
        <scheme val="minor"/>
      </rPr>
      <t>Enter "Yes"</t>
    </r>
    <r>
      <rPr>
        <sz val="11"/>
        <color theme="1"/>
        <rFont val="Calibri"/>
        <family val="2"/>
        <scheme val="minor"/>
      </rPr>
      <t xml:space="preserve"> if the TMC can remotely control their existing advance traveler information systems. </t>
    </r>
    <r>
      <rPr>
        <b/>
        <sz val="11"/>
        <color theme="1"/>
        <rFont val="Calibri"/>
        <family val="2"/>
        <scheme val="minor"/>
      </rPr>
      <t>Enter "No"</t>
    </r>
    <r>
      <rPr>
        <sz val="11"/>
        <color theme="1"/>
        <rFont val="Calibri"/>
        <family val="2"/>
        <scheme val="minor"/>
      </rPr>
      <t xml:space="preserve"> if not applicable.</t>
    </r>
  </si>
  <si>
    <r>
      <t xml:space="preserve">Estimate the population (percentage) of heavy vehicle mix in the traffic stream. This include trucks, buses, etc. 
</t>
    </r>
    <r>
      <rPr>
        <b/>
        <sz val="11"/>
        <color theme="1"/>
        <rFont val="Calibri"/>
        <family val="2"/>
        <scheme val="minor"/>
      </rPr>
      <t>Enter "A"</t>
    </r>
    <r>
      <rPr>
        <sz val="11"/>
        <color theme="1"/>
        <rFont val="Calibri"/>
        <family val="2"/>
        <scheme val="minor"/>
      </rPr>
      <t xml:space="preserve"> if &gt;12%
</t>
    </r>
    <r>
      <rPr>
        <b/>
        <sz val="11"/>
        <color theme="1"/>
        <rFont val="Calibri"/>
        <family val="2"/>
        <scheme val="minor"/>
      </rPr>
      <t>Enter "B"</t>
    </r>
    <r>
      <rPr>
        <sz val="11"/>
        <color theme="1"/>
        <rFont val="Calibri"/>
        <family val="2"/>
        <scheme val="minor"/>
      </rPr>
      <t xml:space="preserve"> if &gt;9%
</t>
    </r>
    <r>
      <rPr>
        <b/>
        <sz val="11"/>
        <color theme="1"/>
        <rFont val="Calibri"/>
        <family val="2"/>
        <scheme val="minor"/>
      </rPr>
      <t>Enter "C"</t>
    </r>
    <r>
      <rPr>
        <sz val="11"/>
        <color theme="1"/>
        <rFont val="Calibri"/>
        <family val="2"/>
        <scheme val="minor"/>
      </rPr>
      <t xml:space="preserve"> if &gt;6%
</t>
    </r>
    <r>
      <rPr>
        <b/>
        <sz val="11"/>
        <color theme="1"/>
        <rFont val="Calibri"/>
        <family val="2"/>
        <scheme val="minor"/>
      </rPr>
      <t>Enter "D"</t>
    </r>
    <r>
      <rPr>
        <sz val="11"/>
        <color theme="1"/>
        <rFont val="Calibri"/>
        <family val="2"/>
        <scheme val="minor"/>
      </rPr>
      <t xml:space="preserve"> if &lt;=6%</t>
    </r>
  </si>
  <si>
    <r>
      <rPr>
        <b/>
        <sz val="11"/>
        <color theme="1"/>
        <rFont val="Calibri"/>
        <family val="2"/>
        <scheme val="minor"/>
      </rPr>
      <t>Enter "Yes"</t>
    </r>
    <r>
      <rPr>
        <sz val="11"/>
        <color theme="1"/>
        <rFont val="Calibri"/>
        <family val="2"/>
        <scheme val="minor"/>
      </rPr>
      <t xml:space="preserve"> if construction vehicles (material handling trucks) will enter/exit the main lanes traffic stream.
</t>
    </r>
    <r>
      <rPr>
        <b/>
        <sz val="11"/>
        <color theme="1"/>
        <rFont val="Calibri"/>
        <family val="2"/>
        <scheme val="minor"/>
      </rPr>
      <t>Enter "No"</t>
    </r>
    <r>
      <rPr>
        <sz val="11"/>
        <color theme="1"/>
        <rFont val="Calibri"/>
        <family val="2"/>
        <scheme val="minor"/>
      </rPr>
      <t xml:space="preserve"> if vehicles will be entering/exiting from outside the work zone.</t>
    </r>
  </si>
  <si>
    <r>
      <rPr>
        <b/>
        <sz val="11"/>
        <color theme="1"/>
        <rFont val="Calibri"/>
        <family val="2"/>
        <scheme val="minor"/>
      </rPr>
      <t>Enter "A"</t>
    </r>
    <r>
      <rPr>
        <sz val="11"/>
        <color theme="1"/>
        <rFont val="Calibri"/>
        <family val="2"/>
        <scheme val="minor"/>
      </rPr>
      <t xml:space="preserve"> if Low structures are over mainline traffic
</t>
    </r>
    <r>
      <rPr>
        <b/>
        <sz val="11"/>
        <color theme="1"/>
        <rFont val="Calibri"/>
        <family val="2"/>
        <scheme val="minor"/>
      </rPr>
      <t>Enter "B"</t>
    </r>
    <r>
      <rPr>
        <sz val="11"/>
        <color theme="1"/>
        <rFont val="Calibri"/>
        <family val="2"/>
        <scheme val="minor"/>
      </rPr>
      <t xml:space="preserve"> if Low structures are located on adjoining roadways such as ramps
</t>
    </r>
    <r>
      <rPr>
        <b/>
        <sz val="11"/>
        <color theme="1"/>
        <rFont val="Calibri"/>
        <family val="2"/>
        <scheme val="minor"/>
      </rPr>
      <t>Enter "C"</t>
    </r>
    <r>
      <rPr>
        <sz val="11"/>
        <color theme="1"/>
        <rFont val="Calibri"/>
        <family val="2"/>
        <scheme val="minor"/>
      </rPr>
      <t xml:space="preserve"> if Low structures are located on nearby alternate routes (local or state owned)
</t>
    </r>
    <r>
      <rPr>
        <b/>
        <sz val="11"/>
        <color theme="1"/>
        <rFont val="Calibri"/>
        <family val="2"/>
        <scheme val="minor"/>
      </rPr>
      <t>Enter "D"</t>
    </r>
    <r>
      <rPr>
        <sz val="11"/>
        <color theme="1"/>
        <rFont val="Calibri"/>
        <family val="2"/>
        <scheme val="minor"/>
      </rPr>
      <t xml:space="preserve"> if There are no low structures</t>
    </r>
  </si>
  <si>
    <r>
      <rPr>
        <b/>
        <sz val="11"/>
        <color theme="1"/>
        <rFont val="Calibri"/>
        <family val="2"/>
        <scheme val="minor"/>
      </rPr>
      <t>Enter "Yes"</t>
    </r>
    <r>
      <rPr>
        <sz val="11"/>
        <color theme="1"/>
        <rFont val="Calibri"/>
        <family val="2"/>
        <scheme val="minor"/>
      </rPr>
      <t xml:space="preserve"> if the project includes multiple short term lane restricting activities that are scattered across the state (ex. bridge painting).  Projects like bridge painting can surprise motorists. </t>
    </r>
    <r>
      <rPr>
        <b/>
        <sz val="11"/>
        <color theme="1"/>
        <rFont val="Calibri"/>
        <family val="2"/>
        <scheme val="minor"/>
      </rPr>
      <t>Enter "No"</t>
    </r>
    <r>
      <rPr>
        <sz val="11"/>
        <color theme="1"/>
        <rFont val="Calibri"/>
        <family val="2"/>
        <scheme val="minor"/>
      </rPr>
      <t xml:space="preserve"> if not applicable.</t>
    </r>
  </si>
  <si>
    <t xml:space="preserve">High average speed variability </t>
  </si>
  <si>
    <t xml:space="preserve">Tab1 </t>
  </si>
  <si>
    <t>There are no low structures over mainline traffic</t>
  </si>
  <si>
    <t>Check Roadway Inventory Data to Obtain Truck Percentage. Please refer to the attribute TRK_AADT_PCT: https://gis-txdot.opendata.arcgis.com/datasets/TXDOT::txdot-roadway-inventory/explore?location=27.436187%2C-99.064891%2C11.84</t>
  </si>
  <si>
    <t>No sudden extreme weather conditions.</t>
  </si>
  <si>
    <r>
      <t>* Project falls inside an existing ATMS?</t>
    </r>
    <r>
      <rPr>
        <sz val="11"/>
        <color rgb="FF833C0C"/>
        <rFont val="Franklin Gothic Book"/>
        <family val="2"/>
      </rPr>
      <t xml:space="preserve"> </t>
    </r>
    <r>
      <rPr>
        <sz val="11"/>
        <color rgb="FF2F75B5"/>
        <rFont val="Franklin Gothic Book"/>
        <family val="2"/>
      </rPr>
      <t>- Yes</t>
    </r>
  </si>
  <si>
    <r>
      <t>* The TMC has the intent to incorporate the travel time and delay estimating system into its operations?</t>
    </r>
    <r>
      <rPr>
        <sz val="11"/>
        <color rgb="FF833C0C"/>
        <rFont val="Franklin Gothic Book"/>
        <family val="2"/>
      </rPr>
      <t xml:space="preserve"> </t>
    </r>
    <r>
      <rPr>
        <sz val="11"/>
        <color rgb="FF2F75B5"/>
        <rFont val="Franklin Gothic Book"/>
        <family val="2"/>
      </rPr>
      <t>- Yes</t>
    </r>
  </si>
  <si>
    <r>
      <t xml:space="preserve">* The TMC can remotely control existing advance traveler information systems? </t>
    </r>
    <r>
      <rPr>
        <sz val="11"/>
        <color rgb="FF2F75B5"/>
        <rFont val="Franklin Gothic Book"/>
        <family val="2"/>
      </rPr>
      <t>- Yes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</si>
</sst>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43" formatCode="_(* #,##0.00_);_(* \(#,##0.00\);_(* &quot;-&quot;??_);_(@_)"/>
  </numFmts>
  <fonts count="49" x14ac:knownFonts="1">
    <font>
      <sz val="11"/>
      <color theme="1"/>
      <name val="Calibri"/>
      <family val="2"/>
      <scheme val="minor"/>
    </font>
    <font>
      <sz val="11"/>
      <color theme="1"/>
      <name val="Calibri"/>
      <family val="2"/>
      <scheme val="minor"/>
    </font>
    <font>
      <b/>
      <sz val="16"/>
      <color theme="1"/>
      <name val="Calibri"/>
      <family val="2"/>
      <scheme val="minor"/>
    </font>
    <font>
      <b/>
      <sz val="11"/>
      <name val="Calibri"/>
      <family val="2"/>
      <scheme val="minor"/>
    </font>
    <font>
      <sz val="11"/>
      <color rgb="FFFF0000"/>
      <name val="Calibri"/>
      <family val="2"/>
      <scheme val="minor"/>
    </font>
    <font>
      <sz val="12"/>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color theme="1"/>
      <name val="Calibri"/>
      <family val="2"/>
      <scheme val="minor"/>
    </font>
    <font>
      <sz val="1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18"/>
      <color theme="1"/>
      <name val="Calibri"/>
      <family val="2"/>
      <scheme val="minor"/>
    </font>
    <font>
      <b/>
      <sz val="12"/>
      <name val="Calibri"/>
      <family val="2"/>
      <scheme val="minor"/>
    </font>
    <font>
      <sz val="10"/>
      <name val="Calibri"/>
      <family val="2"/>
      <scheme val="minor"/>
    </font>
    <font>
      <i/>
      <sz val="10"/>
      <name val="Calibri"/>
      <family val="2"/>
      <scheme val="minor"/>
    </font>
    <font>
      <i/>
      <sz val="10"/>
      <name val="Calibri"/>
      <family val="2"/>
    </font>
    <font>
      <b/>
      <sz val="10"/>
      <color theme="1"/>
      <name val="Calibri"/>
      <family val="2"/>
      <scheme val="minor"/>
    </font>
    <font>
      <b/>
      <u/>
      <sz val="10"/>
      <color theme="1"/>
      <name val="Calibri"/>
      <family val="2"/>
      <scheme val="minor"/>
    </font>
    <font>
      <u/>
      <sz val="11"/>
      <color theme="1"/>
      <name val="Calibri"/>
      <family val="2"/>
      <scheme val="minor"/>
    </font>
    <font>
      <sz val="20"/>
      <name val="Calibri"/>
      <family val="2"/>
      <scheme val="minor"/>
    </font>
    <font>
      <b/>
      <i/>
      <sz val="10"/>
      <name val="Calibri"/>
      <family val="2"/>
    </font>
    <font>
      <sz val="10"/>
      <name val="Calibri"/>
      <family val="2"/>
    </font>
    <font>
      <sz val="10"/>
      <color theme="1"/>
      <name val="Times New Roman"/>
      <family val="1"/>
    </font>
    <font>
      <sz val="11"/>
      <color theme="1"/>
      <name val="Calibri"/>
      <family val="2"/>
    </font>
    <font>
      <b/>
      <sz val="11"/>
      <color rgb="FF000000"/>
      <name val="Calibri"/>
      <family val="2"/>
    </font>
    <font>
      <sz val="11"/>
      <color rgb="FF000000"/>
      <name val="Calibri"/>
      <family val="2"/>
    </font>
    <font>
      <sz val="8"/>
      <name val="Calibri"/>
      <family val="2"/>
      <scheme val="minor"/>
    </font>
    <font>
      <b/>
      <sz val="20"/>
      <color indexed="8"/>
      <name val="Calibri"/>
      <family val="2"/>
      <scheme val="minor"/>
    </font>
    <font>
      <b/>
      <sz val="14"/>
      <name val="Calibri"/>
      <family val="2"/>
      <scheme val="minor"/>
    </font>
    <font>
      <sz val="14"/>
      <name val="Calibri"/>
      <family val="2"/>
      <scheme val="minor"/>
    </font>
    <font>
      <b/>
      <sz val="16"/>
      <name val="Calibri"/>
      <family val="2"/>
      <scheme val="minor"/>
    </font>
    <font>
      <sz val="16"/>
      <color theme="1"/>
      <name val="Calibri"/>
      <family val="2"/>
      <scheme val="minor"/>
    </font>
    <font>
      <b/>
      <sz val="11"/>
      <color rgb="FF000000"/>
      <name val="Franklin Gothic Book"/>
      <family val="2"/>
    </font>
    <font>
      <b/>
      <sz val="12"/>
      <color rgb="FF000000"/>
      <name val="Franklin Gothic Book"/>
      <family val="2"/>
    </font>
    <font>
      <sz val="11"/>
      <color rgb="FF000000"/>
      <name val="Franklin Gothic Book"/>
      <family val="2"/>
    </font>
    <font>
      <sz val="11"/>
      <color rgb="FF2F75B5"/>
      <name val="Franklin Gothic Book"/>
      <family val="2"/>
    </font>
    <font>
      <sz val="11"/>
      <color rgb="FF833C0C"/>
      <name val="Franklin Gothic Book"/>
      <family val="2"/>
    </font>
  </fonts>
  <fills count="41">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8" tint="0.79998168889431442"/>
        <bgColor indexed="64"/>
      </patternFill>
    </fill>
  </fills>
  <borders count="5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
      <left/>
      <right style="double">
        <color auto="1"/>
      </right>
      <top/>
      <bottom/>
      <diagonal/>
    </border>
    <border>
      <left style="double">
        <color auto="1"/>
      </left>
      <right/>
      <top style="double">
        <color indexed="64"/>
      </top>
      <bottom style="medium">
        <color auto="1"/>
      </bottom>
      <diagonal/>
    </border>
    <border>
      <left/>
      <right/>
      <top style="double">
        <color indexed="64"/>
      </top>
      <bottom style="medium">
        <color auto="1"/>
      </bottom>
      <diagonal/>
    </border>
    <border>
      <left/>
      <right style="double">
        <color auto="1"/>
      </right>
      <top style="double">
        <color indexed="64"/>
      </top>
      <bottom style="medium">
        <color auto="1"/>
      </bottom>
      <diagonal/>
    </border>
    <border>
      <left style="double">
        <color auto="1"/>
      </left>
      <right/>
      <top/>
      <bottom/>
      <diagonal/>
    </border>
    <border>
      <left style="double">
        <color auto="1"/>
      </left>
      <right/>
      <top/>
      <bottom style="double">
        <color indexed="64"/>
      </bottom>
      <diagonal/>
    </border>
    <border>
      <left/>
      <right style="double">
        <color auto="1"/>
      </right>
      <top/>
      <bottom style="double">
        <color indexed="64"/>
      </bottom>
      <diagonal/>
    </border>
    <border>
      <left/>
      <right/>
      <top style="medium">
        <color indexed="64"/>
      </top>
      <bottom style="medium">
        <color indexed="64"/>
      </bottom>
      <diagonal/>
    </border>
    <border>
      <left/>
      <right style="double">
        <color indexed="64"/>
      </right>
      <top style="medium">
        <color auto="1"/>
      </top>
      <bottom style="medium">
        <color indexed="64"/>
      </bottom>
      <diagonal/>
    </border>
    <border>
      <left style="thin">
        <color indexed="64"/>
      </left>
      <right/>
      <top/>
      <bottom/>
      <diagonal/>
    </border>
    <border>
      <left style="double">
        <color auto="1"/>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auto="1"/>
      </left>
      <right style="hair">
        <color indexed="64"/>
      </right>
      <top/>
      <bottom/>
      <diagonal/>
    </border>
    <border>
      <left style="hair">
        <color indexed="64"/>
      </left>
      <right style="hair">
        <color indexed="64"/>
      </right>
      <top/>
      <bottom/>
      <diagonal/>
    </border>
    <border>
      <left style="hair">
        <color indexed="64"/>
      </left>
      <right style="double">
        <color indexed="64"/>
      </right>
      <top style="double">
        <color indexed="64"/>
      </top>
      <bottom style="hair">
        <color indexed="64"/>
      </bottom>
      <diagonal/>
    </border>
    <border>
      <left/>
      <right style="hair">
        <color indexed="64"/>
      </right>
      <top/>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hair">
        <color indexed="64"/>
      </left>
      <right style="double">
        <color auto="1"/>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auto="1"/>
      </left>
      <right/>
      <top style="medium">
        <color auto="1"/>
      </top>
      <bottom/>
      <diagonal/>
    </border>
    <border>
      <left/>
      <right style="double">
        <color indexed="64"/>
      </right>
      <top style="medium">
        <color auto="1"/>
      </top>
      <bottom/>
      <diagonal/>
    </border>
    <border>
      <left style="medium">
        <color auto="1"/>
      </left>
      <right/>
      <top style="medium">
        <color auto="1"/>
      </top>
      <bottom style="medium">
        <color indexed="64"/>
      </bottom>
      <diagonal/>
    </border>
    <border>
      <left style="medium">
        <color indexed="64"/>
      </left>
      <right style="thin">
        <color rgb="FFA5A5A5"/>
      </right>
      <top style="medium">
        <color indexed="64"/>
      </top>
      <bottom/>
      <diagonal/>
    </border>
    <border>
      <left style="thin">
        <color rgb="FFA5A5A5"/>
      </left>
      <right style="medium">
        <color indexed="64"/>
      </right>
      <top style="medium">
        <color indexed="64"/>
      </top>
      <bottom/>
      <diagonal/>
    </border>
    <border>
      <left style="thin">
        <color rgb="FFA5A5A5"/>
      </left>
      <right style="thin">
        <color rgb="FFA5A5A5"/>
      </right>
      <top style="medium">
        <color indexed="64"/>
      </top>
      <bottom/>
      <diagonal/>
    </border>
    <border>
      <left style="thin">
        <color rgb="FFA5A5A5"/>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64">
    <xf numFmtId="0" fontId="0"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6" fillId="14" borderId="0" applyNumberFormat="0" applyBorder="0" applyAlignment="0" applyProtection="0"/>
    <xf numFmtId="0" fontId="16" fillId="18" borderId="0" applyNumberFormat="0" applyBorder="0" applyAlignment="0" applyProtection="0"/>
    <xf numFmtId="0" fontId="16" fillId="22" borderId="0" applyNumberFormat="0" applyBorder="0" applyAlignment="0" applyProtection="0"/>
    <xf numFmtId="0" fontId="16" fillId="26" borderId="0" applyNumberFormat="0" applyBorder="0" applyAlignment="0" applyProtection="0"/>
    <xf numFmtId="0" fontId="16" fillId="30" borderId="0" applyNumberFormat="0" applyBorder="0" applyAlignment="0" applyProtection="0"/>
    <xf numFmtId="0" fontId="16" fillId="34" borderId="0" applyNumberFormat="0" applyBorder="0" applyAlignment="0" applyProtection="0"/>
    <xf numFmtId="0" fontId="16" fillId="11" borderId="0" applyNumberFormat="0" applyBorder="0" applyAlignment="0" applyProtection="0"/>
    <xf numFmtId="0" fontId="16" fillId="15" borderId="0" applyNumberFormat="0" applyBorder="0" applyAlignment="0" applyProtection="0"/>
    <xf numFmtId="0" fontId="16" fillId="19" borderId="0" applyNumberFormat="0" applyBorder="0" applyAlignment="0" applyProtection="0"/>
    <xf numFmtId="0" fontId="16" fillId="23" borderId="0" applyNumberFormat="0" applyBorder="0" applyAlignment="0" applyProtection="0"/>
    <xf numFmtId="0" fontId="16" fillId="27" borderId="0" applyNumberFormat="0" applyBorder="0" applyAlignment="0" applyProtection="0"/>
    <xf numFmtId="0" fontId="16" fillId="31" borderId="0" applyNumberFormat="0" applyBorder="0" applyAlignment="0" applyProtection="0"/>
    <xf numFmtId="0" fontId="7" fillId="5" borderId="0" applyNumberFormat="0" applyBorder="0" applyAlignment="0" applyProtection="0"/>
    <xf numFmtId="0" fontId="11" fillId="8" borderId="3" applyNumberFormat="0" applyAlignment="0" applyProtection="0"/>
    <xf numFmtId="0" fontId="13" fillId="9" borderId="6" applyNumberFormat="0" applyAlignment="0" applyProtection="0"/>
    <xf numFmtId="0" fontId="14" fillId="0" borderId="0" applyNumberFormat="0" applyFill="0" applyBorder="0" applyAlignment="0" applyProtection="0"/>
    <xf numFmtId="0" fontId="6" fillId="4" borderId="0" applyNumberFormat="0" applyBorder="0" applyAlignment="0" applyProtection="0"/>
    <xf numFmtId="0" fontId="17" fillId="0" borderId="0" applyNumberFormat="0" applyFill="0" applyBorder="0" applyAlignment="0" applyProtection="0"/>
    <xf numFmtId="0" fontId="9" fillId="7" borderId="3" applyNumberFormat="0" applyAlignment="0" applyProtection="0"/>
    <xf numFmtId="0" fontId="12" fillId="0" borderId="5" applyNumberFormat="0" applyFill="0" applyAlignment="0" applyProtection="0"/>
    <xf numFmtId="0" fontId="8" fillId="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0" fillId="8" borderId="4" applyNumberFormat="0" applyAlignment="0" applyProtection="0"/>
    <xf numFmtId="0" fontId="15" fillId="0" borderId="8" applyNumberFormat="0" applyFill="0" applyAlignment="0" applyProtection="0"/>
    <xf numFmtId="0" fontId="4" fillId="0" borderId="0" applyNumberFormat="0" applyFill="0" applyBorder="0" applyAlignment="0" applyProtection="0"/>
    <xf numFmtId="44" fontId="18" fillId="0" borderId="0" applyFont="0" applyFill="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0" fontId="1" fillId="10" borderId="7" applyNumberFormat="0" applyFont="0" applyAlignment="0" applyProtection="0"/>
    <xf numFmtId="43" fontId="1" fillId="0" borderId="0" applyFont="0" applyFill="0" applyBorder="0" applyAlignment="0" applyProtection="0"/>
    <xf numFmtId="9" fontId="1" fillId="0" borderId="0" applyFont="0" applyFill="0" applyBorder="0" applyAlignment="0" applyProtection="0"/>
  </cellStyleXfs>
  <cellXfs count="277">
    <xf numFmtId="0" fontId="0" fillId="0" borderId="0" xfId="0"/>
    <xf numFmtId="0" fontId="15" fillId="0" borderId="0" xfId="0" applyFont="1"/>
    <xf numFmtId="0" fontId="22" fillId="37" borderId="2" xfId="0" applyFont="1" applyFill="1" applyBorder="1" applyAlignment="1">
      <alignment horizontal="center" vertical="center"/>
    </xf>
    <xf numFmtId="0" fontId="18" fillId="0" borderId="0" xfId="435"/>
    <xf numFmtId="0" fontId="18" fillId="0" borderId="13" xfId="435" applyBorder="1"/>
    <xf numFmtId="0" fontId="5" fillId="0" borderId="0" xfId="435" applyFont="1" applyAlignment="1">
      <alignment vertical="center"/>
    </xf>
    <xf numFmtId="0" fontId="25" fillId="0" borderId="0" xfId="435" quotePrefix="1" applyFont="1" applyAlignment="1">
      <alignment horizontal="center"/>
    </xf>
    <xf numFmtId="0" fontId="18" fillId="0" borderId="0" xfId="435" applyAlignment="1">
      <alignment horizontal="center"/>
    </xf>
    <xf numFmtId="0" fontId="18" fillId="0" borderId="0" xfId="435" quotePrefix="1" applyAlignment="1">
      <alignment horizontal="left"/>
    </xf>
    <xf numFmtId="0" fontId="20" fillId="0" borderId="0" xfId="435" applyFont="1" applyAlignment="1">
      <alignment horizontal="left"/>
    </xf>
    <xf numFmtId="0" fontId="29" fillId="0" borderId="0" xfId="435" quotePrefix="1" applyFont="1" applyAlignment="1">
      <alignment horizontal="left"/>
    </xf>
    <xf numFmtId="0" fontId="18" fillId="0" borderId="0" xfId="435" quotePrefix="1"/>
    <xf numFmtId="0" fontId="18" fillId="0" borderId="0" xfId="435" applyAlignment="1">
      <alignment horizontal="left"/>
    </xf>
    <xf numFmtId="0" fontId="30" fillId="0" borderId="0" xfId="0" applyFont="1" applyAlignment="1">
      <alignment horizontal="center"/>
    </xf>
    <xf numFmtId="0" fontId="18" fillId="3" borderId="0" xfId="435" quotePrefix="1" applyFill="1" applyAlignment="1">
      <alignment horizontal="left"/>
    </xf>
    <xf numFmtId="0" fontId="30" fillId="0" borderId="23" xfId="0" applyFont="1" applyBorder="1" applyAlignment="1">
      <alignment horizontal="center"/>
    </xf>
    <xf numFmtId="0" fontId="25" fillId="0" borderId="13" xfId="435" quotePrefix="1" applyFont="1" applyBorder="1" applyAlignment="1" applyProtection="1">
      <alignment horizontal="left" indent="5"/>
      <protection locked="0"/>
    </xf>
    <xf numFmtId="0" fontId="25" fillId="0" borderId="19" xfId="435" applyFont="1" applyBorder="1" applyAlignment="1" applyProtection="1">
      <alignment horizontal="left" indent="5"/>
      <protection locked="0"/>
    </xf>
    <xf numFmtId="0" fontId="27" fillId="0" borderId="26" xfId="435" applyFont="1" applyBorder="1" applyAlignment="1">
      <alignment horizontal="center" vertical="center" wrapText="1"/>
    </xf>
    <xf numFmtId="1" fontId="28" fillId="0" borderId="28" xfId="435" applyNumberFormat="1" applyFont="1" applyBorder="1" applyAlignment="1">
      <alignment horizontal="center" vertical="center"/>
    </xf>
    <xf numFmtId="0" fontId="27" fillId="0" borderId="29" xfId="435" applyFont="1" applyBorder="1" applyAlignment="1">
      <alignment horizontal="center" vertical="center" wrapText="1"/>
    </xf>
    <xf numFmtId="0" fontId="27" fillId="0" borderId="29" xfId="435" quotePrefix="1" applyFont="1" applyBorder="1" applyAlignment="1">
      <alignment horizontal="center" vertical="center" wrapText="1"/>
    </xf>
    <xf numFmtId="0" fontId="18" fillId="0" borderId="24" xfId="435" applyBorder="1" applyAlignment="1">
      <alignment horizontal="center"/>
    </xf>
    <xf numFmtId="0" fontId="27" fillId="0" borderId="35" xfId="435" applyFont="1" applyBorder="1" applyAlignment="1">
      <alignment horizontal="center" vertical="center" wrapText="1"/>
    </xf>
    <xf numFmtId="0" fontId="27" fillId="0" borderId="18" xfId="435" applyFont="1" applyBorder="1" applyAlignment="1">
      <alignment horizontal="center" vertical="center" wrapText="1"/>
    </xf>
    <xf numFmtId="6" fontId="27" fillId="0" borderId="12" xfId="962" applyNumberFormat="1" applyFont="1" applyFill="1" applyBorder="1" applyAlignment="1">
      <alignment horizontal="center" vertical="center" wrapText="1"/>
    </xf>
    <xf numFmtId="0" fontId="27" fillId="39" borderId="0" xfId="435" applyFont="1" applyFill="1" applyAlignment="1">
      <alignment horizontal="center" vertical="center" wrapText="1"/>
    </xf>
    <xf numFmtId="0" fontId="27" fillId="39" borderId="11" xfId="435" applyFont="1" applyFill="1" applyBorder="1" applyAlignment="1">
      <alignment horizontal="center" vertical="center" wrapText="1"/>
    </xf>
    <xf numFmtId="0" fontId="25" fillId="39" borderId="13" xfId="435" quotePrefix="1" applyFont="1" applyFill="1" applyBorder="1" applyAlignment="1" applyProtection="1">
      <alignment horizontal="left" indent="5"/>
      <protection locked="0"/>
    </xf>
    <xf numFmtId="0" fontId="27" fillId="39" borderId="12" xfId="435" applyFont="1" applyFill="1" applyBorder="1" applyAlignment="1">
      <alignment horizontal="center" vertical="center" wrapText="1"/>
    </xf>
    <xf numFmtId="0" fontId="27" fillId="39" borderId="31" xfId="435" applyFont="1" applyFill="1" applyBorder="1" applyAlignment="1">
      <alignment horizontal="center" vertical="center" wrapText="1"/>
    </xf>
    <xf numFmtId="0" fontId="25" fillId="39" borderId="19" xfId="435" applyFont="1" applyFill="1" applyBorder="1" applyAlignment="1" applyProtection="1">
      <alignment horizontal="left" indent="5"/>
      <protection locked="0"/>
    </xf>
    <xf numFmtId="0" fontId="27" fillId="0" borderId="27" xfId="435" applyFont="1" applyBorder="1" applyAlignment="1">
      <alignment horizontal="center" vertical="center" wrapText="1"/>
    </xf>
    <xf numFmtId="0" fontId="27" fillId="0" borderId="11" xfId="435" quotePrefix="1" applyFont="1" applyBorder="1" applyAlignment="1">
      <alignment horizontal="center" vertical="center" wrapText="1"/>
    </xf>
    <xf numFmtId="0" fontId="27" fillId="0" borderId="34" xfId="435" applyFont="1" applyBorder="1" applyAlignment="1">
      <alignment horizontal="center" vertical="center" wrapText="1"/>
    </xf>
    <xf numFmtId="0" fontId="27" fillId="0" borderId="34" xfId="435" quotePrefix="1" applyFont="1" applyBorder="1" applyAlignment="1">
      <alignment horizontal="center" vertical="center" wrapText="1"/>
    </xf>
    <xf numFmtId="0" fontId="27" fillId="0" borderId="27" xfId="435" quotePrefix="1" applyFont="1" applyBorder="1" applyAlignment="1">
      <alignment horizontal="center" vertical="center" wrapText="1"/>
    </xf>
    <xf numFmtId="0" fontId="27" fillId="0" borderId="36" xfId="435" applyFont="1" applyBorder="1" applyAlignment="1">
      <alignment horizontal="center" vertical="center" wrapText="1"/>
    </xf>
    <xf numFmtId="0" fontId="25" fillId="0" borderId="11" xfId="435" quotePrefix="1" applyFont="1" applyBorder="1" applyAlignment="1" applyProtection="1">
      <alignment horizontal="center"/>
      <protection locked="0"/>
    </xf>
    <xf numFmtId="0" fontId="27" fillId="0" borderId="36" xfId="435" quotePrefix="1" applyFont="1" applyBorder="1" applyAlignment="1">
      <alignment horizontal="center" vertical="center" wrapText="1"/>
    </xf>
    <xf numFmtId="0" fontId="27" fillId="0" borderId="37" xfId="435" applyFont="1" applyBorder="1" applyAlignment="1">
      <alignment horizontal="center" vertical="center" wrapText="1"/>
    </xf>
    <xf numFmtId="0" fontId="27" fillId="0" borderId="37" xfId="435" quotePrefix="1" applyFont="1" applyBorder="1" applyAlignment="1">
      <alignment horizontal="center" vertical="center" wrapText="1"/>
    </xf>
    <xf numFmtId="0" fontId="2" fillId="38" borderId="1" xfId="0" applyFont="1" applyFill="1" applyBorder="1" applyAlignment="1">
      <alignment horizontal="center" vertical="center"/>
    </xf>
    <xf numFmtId="1" fontId="21" fillId="0" borderId="2" xfId="435" quotePrefix="1" applyNumberFormat="1" applyFont="1" applyBorder="1" applyAlignment="1">
      <alignment horizontal="center" vertical="center" wrapText="1"/>
    </xf>
    <xf numFmtId="0" fontId="27" fillId="0" borderId="35" xfId="435" quotePrefix="1" applyFont="1" applyBorder="1" applyAlignment="1">
      <alignment horizontal="center" vertical="center" wrapText="1"/>
    </xf>
    <xf numFmtId="0" fontId="27" fillId="0" borderId="11" xfId="435" applyFont="1" applyBorder="1" applyAlignment="1">
      <alignment vertical="center" wrapText="1"/>
    </xf>
    <xf numFmtId="0" fontId="33" fillId="0" borderId="34" xfId="435" quotePrefix="1" applyFont="1" applyBorder="1" applyAlignment="1">
      <alignment horizontal="center" vertical="center" wrapText="1"/>
    </xf>
    <xf numFmtId="0" fontId="33" fillId="0" borderId="0" xfId="435" applyFont="1" applyAlignment="1">
      <alignment vertical="center" wrapText="1"/>
    </xf>
    <xf numFmtId="0" fontId="5" fillId="2" borderId="11" xfId="1" applyFont="1" applyFill="1" applyBorder="1" applyAlignment="1">
      <alignment horizontal="center" textRotation="90" wrapText="1"/>
    </xf>
    <xf numFmtId="0" fontId="36" fillId="0" borderId="0" xfId="0" applyFont="1" applyAlignment="1">
      <alignment horizontal="right" vertical="center"/>
    </xf>
    <xf numFmtId="0" fontId="37" fillId="0" borderId="0" xfId="0" applyFont="1" applyAlignment="1">
      <alignment vertical="center" wrapText="1"/>
    </xf>
    <xf numFmtId="0" fontId="38" fillId="0" borderId="0" xfId="435" applyFont="1" applyAlignment="1">
      <alignment horizontal="center"/>
    </xf>
    <xf numFmtId="0" fontId="19" fillId="0" borderId="0" xfId="435" applyFont="1" applyAlignment="1">
      <alignment horizontal="center"/>
    </xf>
    <xf numFmtId="0" fontId="38" fillId="0" borderId="0" xfId="435" applyFont="1" applyAlignment="1">
      <alignment horizontal="center" vertical="center"/>
    </xf>
    <xf numFmtId="0" fontId="38" fillId="0" borderId="17" xfId="435" applyFont="1" applyBorder="1" applyAlignment="1">
      <alignment horizontal="center"/>
    </xf>
    <xf numFmtId="9" fontId="38" fillId="0" borderId="0" xfId="963" applyFont="1" applyBorder="1" applyAlignment="1">
      <alignment horizontal="center"/>
    </xf>
    <xf numFmtId="43" fontId="18" fillId="0" borderId="0" xfId="962" applyFont="1" applyBorder="1"/>
    <xf numFmtId="0" fontId="25" fillId="0" borderId="35" xfId="435" quotePrefix="1" applyFont="1" applyBorder="1" applyAlignment="1" applyProtection="1">
      <alignment horizontal="center"/>
      <protection locked="0"/>
    </xf>
    <xf numFmtId="9" fontId="18" fillId="0" borderId="0" xfId="963" applyFont="1" applyBorder="1"/>
    <xf numFmtId="0" fontId="27" fillId="3" borderId="34" xfId="435" applyFont="1" applyFill="1" applyBorder="1" applyAlignment="1">
      <alignment horizontal="center" vertical="center" wrapText="1"/>
    </xf>
    <xf numFmtId="0" fontId="27" fillId="3" borderId="27" xfId="435" quotePrefix="1" applyFont="1" applyFill="1" applyBorder="1" applyAlignment="1">
      <alignment horizontal="center" vertical="center" wrapText="1"/>
    </xf>
    <xf numFmtId="0" fontId="27" fillId="3" borderId="27" xfId="435" applyFont="1" applyFill="1" applyBorder="1" applyAlignment="1">
      <alignment horizontal="center" vertical="center" wrapText="1"/>
    </xf>
    <xf numFmtId="9" fontId="18" fillId="0" borderId="0" xfId="963" applyFont="1" applyBorder="1" applyAlignment="1">
      <alignment horizontal="center"/>
    </xf>
    <xf numFmtId="0" fontId="0" fillId="0" borderId="42" xfId="0" applyBorder="1"/>
    <xf numFmtId="0" fontId="0" fillId="0" borderId="43" xfId="0" applyBorder="1"/>
    <xf numFmtId="0" fontId="0" fillId="0" borderId="44" xfId="0" applyBorder="1"/>
    <xf numFmtId="0" fontId="15" fillId="40" borderId="22" xfId="0" applyFont="1" applyFill="1" applyBorder="1"/>
    <xf numFmtId="0" fontId="0" fillId="40" borderId="0" xfId="0" applyFill="1"/>
    <xf numFmtId="0" fontId="0" fillId="40" borderId="11" xfId="0" applyFill="1" applyBorder="1"/>
    <xf numFmtId="0" fontId="29" fillId="40" borderId="22" xfId="0" applyFont="1" applyFill="1" applyBorder="1" applyAlignment="1">
      <alignment horizontal="left" indent="1"/>
    </xf>
    <xf numFmtId="0" fontId="20" fillId="40" borderId="22" xfId="435" applyFont="1" applyFill="1" applyBorder="1" applyAlignment="1">
      <alignment horizontal="left"/>
    </xf>
    <xf numFmtId="0" fontId="0" fillId="40" borderId="0" xfId="0" applyFill="1" applyAlignment="1">
      <alignment horizontal="left" vertical="center"/>
    </xf>
    <xf numFmtId="0" fontId="29" fillId="40" borderId="22" xfId="435" quotePrefix="1" applyFont="1" applyFill="1" applyBorder="1" applyAlignment="1">
      <alignment horizontal="left" indent="1"/>
    </xf>
    <xf numFmtId="0" fontId="0" fillId="40" borderId="0" xfId="0" applyFill="1" applyAlignment="1">
      <alignment vertical="center"/>
    </xf>
    <xf numFmtId="0" fontId="0" fillId="40" borderId="39" xfId="0" applyFill="1" applyBorder="1"/>
    <xf numFmtId="0" fontId="0" fillId="40" borderId="41" xfId="0" applyFill="1" applyBorder="1"/>
    <xf numFmtId="0" fontId="0" fillId="40" borderId="40" xfId="0" applyFill="1" applyBorder="1"/>
    <xf numFmtId="0" fontId="0" fillId="40" borderId="22" xfId="0" applyFill="1" applyBorder="1"/>
    <xf numFmtId="0" fontId="18" fillId="0" borderId="0" xfId="963" applyNumberFormat="1" applyFont="1" applyBorder="1" applyAlignment="1">
      <alignment horizontal="center"/>
    </xf>
    <xf numFmtId="0" fontId="18" fillId="0" borderId="0" xfId="435" quotePrefix="1" applyAlignment="1">
      <alignment horizontal="center"/>
    </xf>
    <xf numFmtId="0" fontId="35" fillId="0" borderId="0" xfId="0" applyFont="1" applyAlignment="1">
      <alignment vertical="center" wrapText="1"/>
    </xf>
    <xf numFmtId="0" fontId="37" fillId="0" borderId="0" xfId="0" applyFont="1" applyAlignment="1">
      <alignment vertical="center"/>
    </xf>
    <xf numFmtId="0" fontId="34" fillId="0" borderId="0" xfId="0" applyFont="1"/>
    <xf numFmtId="0" fontId="27" fillId="0" borderId="17" xfId="435" applyFont="1" applyBorder="1" applyAlignment="1">
      <alignment horizontal="center" vertical="center" wrapText="1"/>
    </xf>
    <xf numFmtId="0" fontId="27" fillId="0" borderId="0" xfId="435" applyFont="1" applyAlignment="1">
      <alignment horizontal="center" vertical="center" wrapText="1"/>
    </xf>
    <xf numFmtId="0" fontId="27" fillId="0" borderId="11" xfId="435" applyFont="1" applyBorder="1" applyAlignment="1">
      <alignment horizontal="center" vertical="center" wrapText="1"/>
    </xf>
    <xf numFmtId="0" fontId="27" fillId="0" borderId="26" xfId="435" quotePrefix="1" applyFont="1" applyBorder="1" applyAlignment="1">
      <alignment horizontal="center" vertical="center" wrapText="1"/>
    </xf>
    <xf numFmtId="0" fontId="27" fillId="0" borderId="17" xfId="435" quotePrefix="1" applyFont="1" applyBorder="1" applyAlignment="1">
      <alignment horizontal="center" vertical="center" wrapText="1"/>
    </xf>
    <xf numFmtId="0" fontId="27" fillId="0" borderId="12" xfId="435" applyFont="1" applyBorder="1" applyAlignment="1">
      <alignment horizontal="center" vertical="center" wrapText="1"/>
    </xf>
    <xf numFmtId="0" fontId="27" fillId="0" borderId="31" xfId="435" applyFont="1" applyBorder="1" applyAlignment="1">
      <alignment horizontal="center" vertical="center" wrapText="1"/>
    </xf>
    <xf numFmtId="0" fontId="27" fillId="3" borderId="0" xfId="435" applyFont="1" applyFill="1" applyAlignment="1">
      <alignment horizontal="center" vertical="center" wrapText="1"/>
    </xf>
    <xf numFmtId="0" fontId="27" fillId="3" borderId="11" xfId="435" applyFont="1" applyFill="1" applyBorder="1" applyAlignment="1">
      <alignment horizontal="center" vertical="center" wrapText="1"/>
    </xf>
    <xf numFmtId="0" fontId="27" fillId="0" borderId="22" xfId="435" applyFont="1" applyBorder="1" applyAlignment="1">
      <alignment horizontal="center" vertical="center" wrapText="1"/>
    </xf>
    <xf numFmtId="0" fontId="27" fillId="0" borderId="13" xfId="435" applyFont="1" applyBorder="1" applyAlignment="1">
      <alignment horizontal="center" vertical="center" wrapText="1"/>
    </xf>
    <xf numFmtId="0" fontId="27" fillId="0" borderId="22" xfId="435" quotePrefix="1" applyFont="1" applyBorder="1" applyAlignment="1">
      <alignment horizontal="center" vertical="center" wrapText="1"/>
    </xf>
    <xf numFmtId="0" fontId="27" fillId="0" borderId="0" xfId="435" quotePrefix="1" applyFont="1" applyAlignment="1">
      <alignment horizontal="center" vertical="center" wrapText="1"/>
    </xf>
    <xf numFmtId="0" fontId="33" fillId="0" borderId="22" xfId="435" applyFont="1" applyBorder="1" applyAlignment="1">
      <alignment horizontal="center" vertical="center" wrapText="1"/>
    </xf>
    <xf numFmtId="0" fontId="33" fillId="0" borderId="0" xfId="435" applyFont="1" applyAlignment="1">
      <alignment horizontal="center" vertical="center" wrapText="1"/>
    </xf>
    <xf numFmtId="0" fontId="18" fillId="0" borderId="12" xfId="435" applyBorder="1" applyAlignment="1">
      <alignment horizontal="center"/>
    </xf>
    <xf numFmtId="0" fontId="27" fillId="0" borderId="13" xfId="435" quotePrefix="1" applyFont="1" applyBorder="1" applyAlignment="1">
      <alignment horizontal="center" vertical="center" wrapText="1"/>
    </xf>
    <xf numFmtId="0" fontId="0" fillId="0" borderId="10" xfId="0" applyBorder="1" applyAlignment="1">
      <alignment horizontal="center" vertical="center"/>
    </xf>
    <xf numFmtId="0" fontId="0" fillId="36" borderId="10" xfId="0" applyFill="1" applyBorder="1" applyAlignment="1">
      <alignment horizontal="center" vertical="center"/>
    </xf>
    <xf numFmtId="0" fontId="2" fillId="0" borderId="0" xfId="0" applyFont="1" applyAlignment="1">
      <alignment horizontal="right" vertical="center"/>
    </xf>
    <xf numFmtId="0" fontId="21" fillId="0" borderId="2" xfId="0" applyFont="1" applyBorder="1" applyAlignment="1">
      <alignment horizontal="right" vertical="center"/>
    </xf>
    <xf numFmtId="0" fontId="0" fillId="40" borderId="22" xfId="0" quotePrefix="1" applyFill="1" applyBorder="1" applyAlignment="1">
      <alignment horizontal="left" vertical="center" indent="2"/>
    </xf>
    <xf numFmtId="0" fontId="0" fillId="40" borderId="11" xfId="0" applyFill="1" applyBorder="1" applyAlignment="1">
      <alignment horizontal="left" vertical="center"/>
    </xf>
    <xf numFmtId="0" fontId="0" fillId="40" borderId="11" xfId="0" applyFill="1" applyBorder="1" applyAlignment="1">
      <alignment vertical="center"/>
    </xf>
    <xf numFmtId="0" fontId="2" fillId="38" borderId="2" xfId="0" applyFont="1" applyFill="1" applyBorder="1" applyAlignment="1">
      <alignment horizontal="center" vertical="center"/>
    </xf>
    <xf numFmtId="0" fontId="23" fillId="35" borderId="2" xfId="0" applyFont="1" applyFill="1" applyBorder="1" applyAlignment="1">
      <alignment horizontal="center" vertical="center"/>
    </xf>
    <xf numFmtId="0" fontId="23" fillId="35" borderId="2" xfId="1" applyFont="1" applyFill="1" applyBorder="1" applyAlignment="1">
      <alignment horizontal="center" vertical="center" wrapText="1"/>
    </xf>
    <xf numFmtId="0" fontId="42" fillId="35" borderId="2" xfId="0" applyFont="1" applyFill="1" applyBorder="1" applyAlignment="1">
      <alignment horizontal="center" vertical="center" wrapText="1"/>
    </xf>
    <xf numFmtId="0" fontId="22" fillId="0" borderId="2" xfId="449" applyFont="1" applyBorder="1" applyAlignment="1">
      <alignment horizontal="center" vertical="center" wrapText="1"/>
    </xf>
    <xf numFmtId="1" fontId="2" fillId="0" borderId="2" xfId="0" applyNumberFormat="1" applyFont="1" applyBorder="1" applyAlignment="1" applyProtection="1">
      <alignment horizontal="center" vertical="center"/>
      <protection locked="0"/>
    </xf>
    <xf numFmtId="0" fontId="41" fillId="0" borderId="2" xfId="449" applyFont="1" applyBorder="1" applyAlignment="1">
      <alignment horizontal="center" vertical="center" wrapText="1"/>
    </xf>
    <xf numFmtId="0" fontId="22" fillId="0" borderId="2" xfId="360" applyFont="1" applyBorder="1" applyAlignment="1">
      <alignment horizontal="center" vertical="center" wrapText="1"/>
    </xf>
    <xf numFmtId="1" fontId="2" fillId="0" borderId="2" xfId="449" quotePrefix="1" applyNumberFormat="1" applyFont="1" applyBorder="1" applyAlignment="1">
      <alignment horizontal="center" vertical="center" wrapText="1"/>
    </xf>
    <xf numFmtId="0" fontId="43" fillId="3" borderId="2" xfId="0" applyFont="1" applyFill="1" applyBorder="1" applyAlignment="1">
      <alignment horizontal="center" vertical="center"/>
    </xf>
    <xf numFmtId="1" fontId="2" fillId="0" borderId="2" xfId="449" applyNumberFormat="1" applyFont="1" applyBorder="1" applyAlignment="1">
      <alignment horizontal="center" vertical="center" wrapText="1"/>
    </xf>
    <xf numFmtId="0" fontId="23" fillId="0" borderId="2"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2" fillId="0" borderId="2" xfId="449" applyFont="1" applyBorder="1" applyAlignment="1">
      <alignment horizontal="center" wrapText="1"/>
    </xf>
    <xf numFmtId="0" fontId="2" fillId="3" borderId="2" xfId="0" applyFont="1" applyFill="1" applyBorder="1" applyAlignment="1">
      <alignment horizontal="center" vertical="center"/>
    </xf>
    <xf numFmtId="1" fontId="2" fillId="3" borderId="2" xfId="0" applyNumberFormat="1" applyFont="1" applyFill="1" applyBorder="1" applyAlignment="1">
      <alignment horizontal="center" vertical="center"/>
    </xf>
    <xf numFmtId="0" fontId="2" fillId="3" borderId="2" xfId="0" applyFont="1" applyFill="1" applyBorder="1" applyAlignment="1" applyProtection="1">
      <alignment horizontal="center" vertical="center"/>
      <protection locked="0"/>
    </xf>
    <xf numFmtId="0" fontId="27" fillId="3" borderId="12" xfId="435" applyFont="1" applyFill="1" applyBorder="1" applyAlignment="1">
      <alignment horizontal="center" vertical="center" wrapText="1"/>
    </xf>
    <xf numFmtId="0" fontId="25" fillId="3" borderId="13" xfId="435" quotePrefix="1" applyFont="1" applyFill="1" applyBorder="1" applyAlignment="1" applyProtection="1">
      <alignment horizontal="left" indent="5"/>
      <protection locked="0"/>
    </xf>
    <xf numFmtId="0" fontId="25" fillId="3" borderId="19" xfId="435" quotePrefix="1" applyFont="1" applyFill="1" applyBorder="1" applyAlignment="1">
      <alignment horizontal="left" indent="5"/>
    </xf>
    <xf numFmtId="0" fontId="0" fillId="0" borderId="0" xfId="0" applyAlignment="1">
      <alignment wrapText="1"/>
    </xf>
    <xf numFmtId="0" fontId="0" fillId="0" borderId="0" xfId="0" applyAlignment="1">
      <alignment horizontal="left" wrapText="1"/>
    </xf>
    <xf numFmtId="0" fontId="0" fillId="0" borderId="0" xfId="0" applyAlignment="1">
      <alignment vertical="center" wrapText="1"/>
    </xf>
    <xf numFmtId="0" fontId="45" fillId="0" borderId="48" xfId="0" applyFont="1" applyBorder="1" applyAlignment="1">
      <alignment horizontal="left" wrapText="1" readingOrder="1"/>
    </xf>
    <xf numFmtId="0" fontId="45" fillId="0" borderId="49" xfId="0" applyFont="1" applyBorder="1" applyAlignment="1">
      <alignment horizontal="left" wrapText="1" readingOrder="1"/>
    </xf>
    <xf numFmtId="0" fontId="46" fillId="0" borderId="2" xfId="0" applyFont="1" applyBorder="1" applyAlignment="1">
      <alignment horizontal="left" vertical="center" wrapText="1" readingOrder="1"/>
    </xf>
    <xf numFmtId="0" fontId="47" fillId="0" borderId="2" xfId="0" applyFont="1" applyBorder="1" applyAlignment="1">
      <alignment horizontal="left" vertical="center" wrapText="1" readingOrder="1"/>
    </xf>
    <xf numFmtId="9" fontId="47" fillId="0" borderId="2" xfId="0" applyNumberFormat="1" applyFont="1" applyBorder="1" applyAlignment="1">
      <alignment horizontal="left" vertical="center" wrapText="1" readingOrder="1"/>
    </xf>
    <xf numFmtId="0" fontId="44" fillId="0" borderId="48" xfId="0" applyFont="1" applyBorder="1" applyAlignment="1">
      <alignment horizontal="left" wrapText="1" readingOrder="1"/>
    </xf>
    <xf numFmtId="0" fontId="45" fillId="0" borderId="50" xfId="0" applyFont="1" applyBorder="1" applyAlignment="1">
      <alignment horizontal="left" wrapText="1" readingOrder="1"/>
    </xf>
    <xf numFmtId="0" fontId="45" fillId="0" borderId="51" xfId="0" applyFont="1" applyBorder="1" applyAlignment="1">
      <alignment horizontal="left" wrapText="1" readingOrder="1"/>
    </xf>
    <xf numFmtId="0" fontId="46" fillId="0" borderId="52" xfId="0" applyFont="1" applyBorder="1" applyAlignment="1">
      <alignment horizontal="center" wrapText="1" readingOrder="1"/>
    </xf>
    <xf numFmtId="0" fontId="0" fillId="0" borderId="53" xfId="0" applyBorder="1" applyAlignment="1">
      <alignment vertical="top" wrapText="1"/>
    </xf>
    <xf numFmtId="0" fontId="46" fillId="0" borderId="52" xfId="0" applyFont="1" applyBorder="1" applyAlignment="1">
      <alignment horizontal="center" vertical="center" wrapText="1" readingOrder="1"/>
    </xf>
    <xf numFmtId="0" fontId="0" fillId="0" borderId="53" xfId="0" applyBorder="1" applyAlignment="1">
      <alignment vertical="top"/>
    </xf>
    <xf numFmtId="0" fontId="46" fillId="0" borderId="54" xfId="0" applyFont="1" applyBorder="1" applyAlignment="1">
      <alignment horizontal="center" vertical="center" wrapText="1" readingOrder="1"/>
    </xf>
    <xf numFmtId="0" fontId="46" fillId="0" borderId="55" xfId="0" applyFont="1" applyBorder="1" applyAlignment="1">
      <alignment horizontal="left" vertical="center" wrapText="1" readingOrder="1"/>
    </xf>
    <xf numFmtId="0" fontId="47" fillId="0" borderId="55" xfId="0" applyFont="1" applyBorder="1" applyAlignment="1">
      <alignment horizontal="left" vertical="center" wrapText="1" readingOrder="1"/>
    </xf>
    <xf numFmtId="0" fontId="0" fillId="0" borderId="56" xfId="0" applyBorder="1" applyAlignment="1">
      <alignment vertical="top" wrapText="1"/>
    </xf>
    <xf numFmtId="0" fontId="0" fillId="36" borderId="2" xfId="0" applyFill="1" applyBorder="1" applyAlignment="1">
      <alignment vertical="center"/>
    </xf>
    <xf numFmtId="0" fontId="0" fillId="36" borderId="2" xfId="0" applyFill="1" applyBorder="1" applyAlignment="1">
      <alignment horizontal="left" vertical="center"/>
    </xf>
    <xf numFmtId="0" fontId="0" fillId="36" borderId="55" xfId="0" applyFill="1" applyBorder="1" applyAlignment="1">
      <alignment vertical="center"/>
    </xf>
    <xf numFmtId="0" fontId="46" fillId="0" borderId="1" xfId="0" applyFont="1" applyBorder="1" applyAlignment="1">
      <alignment horizontal="center" vertical="center" wrapText="1" readingOrder="1"/>
    </xf>
    <xf numFmtId="0" fontId="46" fillId="0" borderId="57" xfId="0" applyFont="1" applyBorder="1" applyAlignment="1">
      <alignment horizontal="center" vertical="center" wrapText="1" readingOrder="1"/>
    </xf>
    <xf numFmtId="0" fontId="46" fillId="0" borderId="58" xfId="0" applyFont="1" applyBorder="1" applyAlignment="1">
      <alignment horizontal="center" vertical="center" wrapText="1" readingOrder="1"/>
    </xf>
    <xf numFmtId="0" fontId="46" fillId="0" borderId="52" xfId="0" applyFont="1" applyBorder="1" applyAlignment="1">
      <alignment horizontal="center" vertical="center" wrapText="1" readingOrder="1"/>
    </xf>
    <xf numFmtId="0" fontId="0" fillId="40" borderId="22" xfId="0" quotePrefix="1" applyFill="1" applyBorder="1" applyAlignment="1">
      <alignment horizontal="left" vertical="center" indent="2"/>
    </xf>
    <xf numFmtId="0" fontId="0" fillId="40" borderId="0" xfId="0" applyFill="1" applyAlignment="1">
      <alignment horizontal="left" vertical="center" indent="2"/>
    </xf>
    <xf numFmtId="0" fontId="0" fillId="40" borderId="11" xfId="0" applyFill="1" applyBorder="1" applyAlignment="1">
      <alignment horizontal="left" vertical="center" indent="2"/>
    </xf>
    <xf numFmtId="0" fontId="23" fillId="37" borderId="9" xfId="0" quotePrefix="1" applyFont="1" applyFill="1" applyBorder="1" applyAlignment="1">
      <alignment horizontal="center"/>
    </xf>
    <xf numFmtId="0" fontId="23" fillId="37" borderId="38" xfId="0" quotePrefix="1" applyFont="1" applyFill="1" applyBorder="1" applyAlignment="1">
      <alignment horizontal="center"/>
    </xf>
    <xf numFmtId="0" fontId="23" fillId="37" borderId="10" xfId="0" quotePrefix="1" applyFont="1" applyFill="1" applyBorder="1" applyAlignment="1">
      <alignment horizontal="center"/>
    </xf>
    <xf numFmtId="0" fontId="0" fillId="40" borderId="22" xfId="0" quotePrefix="1" applyFill="1" applyBorder="1" applyAlignment="1">
      <alignment horizontal="left" vertical="center" wrapText="1" indent="2"/>
    </xf>
    <xf numFmtId="0" fontId="0" fillId="40" borderId="0" xfId="0" quotePrefix="1" applyFill="1" applyAlignment="1">
      <alignment horizontal="left" vertical="center" wrapText="1" indent="2"/>
    </xf>
    <xf numFmtId="0" fontId="0" fillId="40" borderId="11" xfId="0" quotePrefix="1" applyFill="1" applyBorder="1" applyAlignment="1">
      <alignment horizontal="left" vertical="center" wrapText="1" indent="2"/>
    </xf>
    <xf numFmtId="0" fontId="0" fillId="40" borderId="0" xfId="0" quotePrefix="1" applyFill="1" applyAlignment="1">
      <alignment horizontal="left" vertical="center" indent="2"/>
    </xf>
    <xf numFmtId="0" fontId="0" fillId="40" borderId="11" xfId="0" quotePrefix="1" applyFill="1" applyBorder="1" applyAlignment="1">
      <alignment horizontal="left" vertical="center" indent="2"/>
    </xf>
    <xf numFmtId="0" fontId="0" fillId="0" borderId="22" xfId="0" applyBorder="1" applyAlignment="1">
      <alignment horizontal="left"/>
    </xf>
    <xf numFmtId="0" fontId="0" fillId="0" borderId="0" xfId="0" applyAlignment="1">
      <alignment horizontal="left"/>
    </xf>
    <xf numFmtId="0" fontId="0" fillId="0" borderId="11" xfId="0" applyBorder="1" applyAlignment="1">
      <alignment horizontal="left"/>
    </xf>
    <xf numFmtId="0" fontId="0" fillId="0" borderId="22" xfId="0" quotePrefix="1" applyBorder="1" applyAlignment="1">
      <alignment horizontal="left" vertical="center" wrapText="1"/>
    </xf>
    <xf numFmtId="0" fontId="0" fillId="0" borderId="0" xfId="0" quotePrefix="1" applyAlignment="1">
      <alignment horizontal="left" vertical="center" wrapText="1"/>
    </xf>
    <xf numFmtId="0" fontId="0" fillId="0" borderId="11" xfId="0" quotePrefix="1" applyBorder="1" applyAlignment="1">
      <alignment horizontal="left" vertical="center" wrapText="1"/>
    </xf>
    <xf numFmtId="0" fontId="0" fillId="0" borderId="39" xfId="0" quotePrefix="1" applyBorder="1" applyAlignment="1">
      <alignment horizontal="left" vertical="center" wrapText="1"/>
    </xf>
    <xf numFmtId="0" fontId="0" fillId="0" borderId="41" xfId="0" quotePrefix="1" applyBorder="1" applyAlignment="1">
      <alignment horizontal="left" vertical="center" wrapText="1"/>
    </xf>
    <xf numFmtId="0" fontId="0" fillId="0" borderId="40" xfId="0" quotePrefix="1" applyBorder="1" applyAlignment="1">
      <alignment horizontal="left" vertical="center" wrapText="1"/>
    </xf>
    <xf numFmtId="0" fontId="39" fillId="0" borderId="0" xfId="0" applyFont="1" applyAlignment="1">
      <alignment horizontal="center" vertical="center"/>
    </xf>
    <xf numFmtId="0" fontId="2" fillId="35" borderId="2" xfId="449" applyFont="1" applyFill="1" applyBorder="1" applyAlignment="1">
      <alignment horizontal="center" vertical="center" wrapText="1"/>
    </xf>
    <xf numFmtId="0" fontId="2" fillId="35" borderId="2" xfId="449" quotePrefix="1" applyFont="1" applyFill="1" applyBorder="1" applyAlignment="1">
      <alignment horizontal="center" vertical="center" wrapText="1"/>
    </xf>
    <xf numFmtId="0" fontId="5" fillId="0" borderId="2" xfId="0" applyFont="1" applyBorder="1" applyAlignment="1">
      <alignment horizontal="center"/>
    </xf>
    <xf numFmtId="0" fontId="0" fillId="0" borderId="2" xfId="0" applyBorder="1" applyAlignment="1">
      <alignment horizontal="center"/>
    </xf>
    <xf numFmtId="0" fontId="35" fillId="0" borderId="0" xfId="0" applyFont="1" applyAlignment="1">
      <alignment vertical="center" wrapText="1"/>
    </xf>
    <xf numFmtId="0" fontId="37" fillId="0" borderId="0" xfId="0" applyFont="1" applyAlignment="1">
      <alignment vertical="center"/>
    </xf>
    <xf numFmtId="0" fontId="34" fillId="0" borderId="0" xfId="0" applyFont="1"/>
    <xf numFmtId="0" fontId="3" fillId="36" borderId="9" xfId="0" quotePrefix="1" applyFont="1" applyFill="1" applyBorder="1" applyAlignment="1">
      <alignment horizontal="center"/>
    </xf>
    <xf numFmtId="0" fontId="3" fillId="36" borderId="10" xfId="0" quotePrefix="1" applyFont="1" applyFill="1" applyBorder="1" applyAlignment="1">
      <alignment horizontal="center"/>
    </xf>
    <xf numFmtId="0" fontId="15" fillId="38" borderId="9" xfId="0" applyFont="1" applyFill="1" applyBorder="1" applyAlignment="1">
      <alignment horizontal="center"/>
    </xf>
    <xf numFmtId="0" fontId="15" fillId="38" borderId="10" xfId="0" applyFont="1" applyFill="1" applyBorder="1" applyAlignment="1">
      <alignment horizontal="center"/>
    </xf>
    <xf numFmtId="0" fontId="15" fillId="35" borderId="9" xfId="0" quotePrefix="1" applyFont="1" applyFill="1" applyBorder="1" applyAlignment="1">
      <alignment horizontal="center"/>
    </xf>
    <xf numFmtId="0" fontId="15" fillId="35" borderId="10" xfId="0" quotePrefix="1" applyFont="1" applyFill="1" applyBorder="1" applyAlignment="1">
      <alignment horizontal="center"/>
    </xf>
    <xf numFmtId="0" fontId="24" fillId="38" borderId="47" xfId="435" quotePrefix="1" applyFont="1" applyFill="1" applyBorder="1" applyAlignment="1">
      <alignment horizontal="center" vertical="center" wrapText="1"/>
    </xf>
    <xf numFmtId="0" fontId="24" fillId="38" borderId="21" xfId="435" quotePrefix="1" applyFont="1" applyFill="1" applyBorder="1" applyAlignment="1">
      <alignment horizontal="center" vertical="center" wrapText="1"/>
    </xf>
    <xf numFmtId="0" fontId="32" fillId="3" borderId="22" xfId="435" quotePrefix="1" applyFont="1" applyFill="1" applyBorder="1" applyAlignment="1">
      <alignment horizontal="center" vertical="center" wrapText="1"/>
    </xf>
    <xf numFmtId="0" fontId="27" fillId="3" borderId="0" xfId="435" applyFont="1" applyFill="1" applyAlignment="1">
      <alignment horizontal="center" vertical="center" wrapText="1"/>
    </xf>
    <xf numFmtId="0" fontId="27" fillId="3" borderId="11" xfId="435" applyFont="1" applyFill="1" applyBorder="1" applyAlignment="1">
      <alignment horizontal="center" vertical="center" wrapText="1"/>
    </xf>
    <xf numFmtId="0" fontId="27" fillId="3" borderId="33" xfId="435" applyFont="1" applyFill="1" applyBorder="1" applyAlignment="1">
      <alignment horizontal="center" vertical="center" wrapText="1"/>
    </xf>
    <xf numFmtId="0" fontId="27" fillId="3" borderId="12" xfId="435" applyFont="1" applyFill="1" applyBorder="1" applyAlignment="1">
      <alignment horizontal="center" vertical="center" wrapText="1"/>
    </xf>
    <xf numFmtId="0" fontId="27" fillId="3" borderId="31" xfId="435" applyFont="1" applyFill="1" applyBorder="1" applyAlignment="1">
      <alignment horizontal="center" vertical="center" wrapText="1"/>
    </xf>
    <xf numFmtId="0" fontId="0" fillId="0" borderId="45" xfId="0" applyBorder="1" applyAlignment="1">
      <alignment horizontal="center"/>
    </xf>
    <xf numFmtId="0" fontId="0" fillId="0" borderId="46" xfId="0" applyBorder="1" applyAlignment="1">
      <alignment horizontal="center"/>
    </xf>
    <xf numFmtId="0" fontId="30" fillId="0" borderId="23" xfId="0" quotePrefix="1" applyFont="1" applyBorder="1" applyAlignment="1">
      <alignment horizontal="center"/>
    </xf>
    <xf numFmtId="0" fontId="30" fillId="0" borderId="25" xfId="0" quotePrefix="1" applyFont="1" applyBorder="1" applyAlignment="1">
      <alignment horizontal="center"/>
    </xf>
    <xf numFmtId="0" fontId="27" fillId="0" borderId="23" xfId="435" applyFont="1" applyBorder="1" applyAlignment="1">
      <alignment horizontal="center" vertical="center" wrapText="1"/>
    </xf>
    <xf numFmtId="0" fontId="27" fillId="0" borderId="24" xfId="435" applyFont="1" applyBorder="1" applyAlignment="1">
      <alignment horizontal="center" vertical="center" wrapText="1"/>
    </xf>
    <xf numFmtId="0" fontId="27" fillId="0" borderId="30" xfId="435" applyFont="1" applyBorder="1" applyAlignment="1">
      <alignment horizontal="center" vertical="center" wrapText="1"/>
    </xf>
    <xf numFmtId="0" fontId="27" fillId="3" borderId="32" xfId="435" applyFont="1" applyFill="1" applyBorder="1" applyAlignment="1">
      <alignment horizontal="center" vertical="center" wrapText="1"/>
    </xf>
    <xf numFmtId="0" fontId="27" fillId="3" borderId="24" xfId="435" applyFont="1" applyFill="1" applyBorder="1" applyAlignment="1">
      <alignment horizontal="center" vertical="center" wrapText="1"/>
    </xf>
    <xf numFmtId="0" fontId="27" fillId="3" borderId="30" xfId="435" applyFont="1" applyFill="1" applyBorder="1" applyAlignment="1">
      <alignment horizontal="center" vertical="center" wrapText="1"/>
    </xf>
    <xf numFmtId="0" fontId="27" fillId="0" borderId="17" xfId="435" quotePrefix="1" applyFont="1" applyBorder="1" applyAlignment="1">
      <alignment horizontal="center" vertical="center" wrapText="1"/>
    </xf>
    <xf numFmtId="0" fontId="27" fillId="0" borderId="13" xfId="435" applyFont="1" applyBorder="1" applyAlignment="1">
      <alignment horizontal="center" vertical="center" wrapText="1"/>
    </xf>
    <xf numFmtId="0" fontId="27" fillId="0" borderId="17" xfId="435" applyFont="1" applyBorder="1" applyAlignment="1">
      <alignment horizontal="center" vertical="center" wrapText="1"/>
    </xf>
    <xf numFmtId="0" fontId="27" fillId="0" borderId="0" xfId="435" applyFont="1" applyAlignment="1">
      <alignment horizontal="center" vertical="center" wrapText="1"/>
    </xf>
    <xf numFmtId="0" fontId="27" fillId="0" borderId="11" xfId="435" applyFont="1" applyBorder="1" applyAlignment="1">
      <alignment horizontal="center" vertical="center" wrapText="1"/>
    </xf>
    <xf numFmtId="0" fontId="27" fillId="3" borderId="22" xfId="435" applyFont="1" applyFill="1" applyBorder="1" applyAlignment="1">
      <alignment horizontal="center" vertical="center" wrapText="1"/>
    </xf>
    <xf numFmtId="0" fontId="27" fillId="0" borderId="22" xfId="435" applyFont="1" applyBorder="1" applyAlignment="1">
      <alignment horizontal="center" vertical="center" wrapText="1"/>
    </xf>
    <xf numFmtId="43" fontId="32" fillId="0" borderId="17" xfId="962" quotePrefix="1" applyFont="1" applyFill="1" applyBorder="1" applyAlignment="1">
      <alignment horizontal="center" vertical="center" wrapText="1"/>
    </xf>
    <xf numFmtId="43" fontId="32" fillId="0" borderId="0" xfId="962" quotePrefix="1" applyFont="1" applyFill="1" applyBorder="1" applyAlignment="1">
      <alignment horizontal="center" vertical="center" wrapText="1"/>
    </xf>
    <xf numFmtId="43" fontId="32" fillId="0" borderId="11" xfId="962" quotePrefix="1" applyFont="1" applyFill="1" applyBorder="1" applyAlignment="1">
      <alignment horizontal="center" vertical="center" wrapText="1"/>
    </xf>
    <xf numFmtId="0" fontId="27" fillId="0" borderId="33" xfId="435" applyFont="1" applyBorder="1" applyAlignment="1">
      <alignment horizontal="center" vertical="center" wrapText="1"/>
    </xf>
    <xf numFmtId="0" fontId="27" fillId="0" borderId="12" xfId="435" applyFont="1" applyBorder="1" applyAlignment="1">
      <alignment horizontal="center" vertical="center" wrapText="1"/>
    </xf>
    <xf numFmtId="0" fontId="27" fillId="0" borderId="31" xfId="435" applyFont="1" applyBorder="1" applyAlignment="1">
      <alignment horizontal="center" vertical="center" wrapText="1"/>
    </xf>
    <xf numFmtId="0" fontId="26" fillId="0" borderId="17" xfId="435" quotePrefix="1" applyFont="1" applyBorder="1" applyAlignment="1">
      <alignment horizontal="center" vertical="center" wrapText="1"/>
    </xf>
    <xf numFmtId="0" fontId="26" fillId="0" borderId="13" xfId="435" quotePrefix="1" applyFont="1" applyBorder="1" applyAlignment="1">
      <alignment horizontal="center" vertical="center" wrapText="1"/>
    </xf>
    <xf numFmtId="0" fontId="26" fillId="0" borderId="18" xfId="435" quotePrefix="1" applyFont="1" applyBorder="1" applyAlignment="1">
      <alignment horizontal="center" vertical="center" wrapText="1"/>
    </xf>
    <xf numFmtId="0" fontId="26" fillId="0" borderId="19" xfId="435" quotePrefix="1" applyFont="1" applyBorder="1" applyAlignment="1">
      <alignment horizontal="center" vertical="center" wrapText="1"/>
    </xf>
    <xf numFmtId="0" fontId="27" fillId="0" borderId="26" xfId="435" quotePrefix="1" applyFont="1" applyBorder="1" applyAlignment="1">
      <alignment horizontal="center" vertical="center" wrapText="1"/>
    </xf>
    <xf numFmtId="6" fontId="27" fillId="0" borderId="18" xfId="435" applyNumberFormat="1" applyFont="1" applyBorder="1" applyAlignment="1">
      <alignment horizontal="center" vertical="center" wrapText="1"/>
    </xf>
    <xf numFmtId="0" fontId="27" fillId="0" borderId="32" xfId="435" applyFont="1" applyBorder="1" applyAlignment="1">
      <alignment horizontal="center" vertical="center" wrapText="1"/>
    </xf>
    <xf numFmtId="0" fontId="27" fillId="0" borderId="25" xfId="435" applyFont="1" applyBorder="1" applyAlignment="1">
      <alignment horizontal="center" vertical="center" wrapText="1"/>
    </xf>
    <xf numFmtId="0" fontId="26" fillId="0" borderId="17" xfId="435" quotePrefix="1" applyFont="1" applyBorder="1" applyAlignment="1">
      <alignment horizontal="center" vertical="top" wrapText="1"/>
    </xf>
    <xf numFmtId="0" fontId="26" fillId="0" borderId="13" xfId="435" quotePrefix="1" applyFont="1" applyBorder="1" applyAlignment="1">
      <alignment horizontal="center" vertical="top" wrapText="1"/>
    </xf>
    <xf numFmtId="0" fontId="26" fillId="0" borderId="18" xfId="435" quotePrefix="1" applyFont="1" applyBorder="1" applyAlignment="1">
      <alignment horizontal="center" vertical="top" wrapText="1"/>
    </xf>
    <xf numFmtId="0" fontId="26" fillId="0" borderId="19" xfId="435" quotePrefix="1" applyFont="1" applyBorder="1" applyAlignment="1">
      <alignment horizontal="center" vertical="top" wrapText="1"/>
    </xf>
    <xf numFmtId="0" fontId="27" fillId="0" borderId="0" xfId="435" quotePrefix="1" applyFont="1" applyAlignment="1">
      <alignment horizontal="center" vertical="center" wrapText="1"/>
    </xf>
    <xf numFmtId="0" fontId="27" fillId="0" borderId="11" xfId="435" quotePrefix="1" applyFont="1" applyBorder="1" applyAlignment="1">
      <alignment horizontal="center" vertical="center" wrapText="1"/>
    </xf>
    <xf numFmtId="0" fontId="27" fillId="0" borderId="22" xfId="435" quotePrefix="1" applyFont="1" applyBorder="1" applyAlignment="1">
      <alignment horizontal="center" vertical="center" wrapText="1"/>
    </xf>
    <xf numFmtId="0" fontId="27" fillId="0" borderId="13" xfId="435" quotePrefix="1" applyFont="1" applyBorder="1" applyAlignment="1">
      <alignment horizontal="center" vertical="center" wrapText="1"/>
    </xf>
    <xf numFmtId="8" fontId="32" fillId="0" borderId="17" xfId="435" quotePrefix="1" applyNumberFormat="1" applyFont="1" applyBorder="1" applyAlignment="1">
      <alignment horizontal="center" vertical="center" wrapText="1"/>
    </xf>
    <xf numFmtId="8" fontId="32" fillId="0" borderId="0" xfId="435" quotePrefix="1" applyNumberFormat="1" applyFont="1" applyAlignment="1">
      <alignment horizontal="center" vertical="center" wrapText="1"/>
    </xf>
    <xf numFmtId="8" fontId="32" fillId="0" borderId="11" xfId="435" quotePrefix="1" applyNumberFormat="1" applyFont="1" applyBorder="1" applyAlignment="1">
      <alignment horizontal="center" vertical="center" wrapText="1"/>
    </xf>
    <xf numFmtId="43" fontId="32" fillId="0" borderId="22" xfId="962" quotePrefix="1" applyFont="1" applyFill="1" applyBorder="1" applyAlignment="1">
      <alignment horizontal="center" vertical="center" wrapText="1"/>
    </xf>
    <xf numFmtId="6" fontId="32" fillId="0" borderId="22" xfId="435" quotePrefix="1" applyNumberFormat="1" applyFont="1" applyBorder="1" applyAlignment="1">
      <alignment horizontal="center" vertical="center" wrapText="1"/>
    </xf>
    <xf numFmtId="6" fontId="32" fillId="0" borderId="0" xfId="435" quotePrefix="1" applyNumberFormat="1" applyFont="1" applyAlignment="1">
      <alignment horizontal="center" vertical="center" wrapText="1"/>
    </xf>
    <xf numFmtId="6" fontId="32" fillId="0" borderId="13" xfId="435" quotePrefix="1" applyNumberFormat="1" applyFont="1" applyBorder="1" applyAlignment="1">
      <alignment horizontal="center" vertical="center" wrapText="1"/>
    </xf>
    <xf numFmtId="0" fontId="27" fillId="0" borderId="18" xfId="435" quotePrefix="1" applyFont="1" applyBorder="1" applyAlignment="1">
      <alignment horizontal="center" vertical="center" wrapText="1"/>
    </xf>
    <xf numFmtId="0" fontId="27" fillId="0" borderId="12" xfId="435" quotePrefix="1" applyFont="1" applyBorder="1" applyAlignment="1">
      <alignment horizontal="center" vertical="center" wrapText="1"/>
    </xf>
    <xf numFmtId="0" fontId="27" fillId="0" borderId="31" xfId="435" quotePrefix="1" applyFont="1" applyBorder="1" applyAlignment="1">
      <alignment horizontal="center" vertical="center" wrapText="1"/>
    </xf>
    <xf numFmtId="6" fontId="27" fillId="0" borderId="33" xfId="435" quotePrefix="1" applyNumberFormat="1" applyFont="1" applyBorder="1" applyAlignment="1">
      <alignment horizontal="center" vertical="center" wrapText="1"/>
    </xf>
    <xf numFmtId="6" fontId="27" fillId="0" borderId="12" xfId="435" quotePrefix="1" applyNumberFormat="1" applyFont="1" applyBorder="1" applyAlignment="1">
      <alignment horizontal="center" vertical="center" wrapText="1"/>
    </xf>
    <xf numFmtId="6" fontId="27" fillId="0" borderId="31" xfId="435" quotePrefix="1" applyNumberFormat="1" applyFont="1" applyBorder="1" applyAlignment="1">
      <alignment horizontal="center" vertical="center" wrapText="1"/>
    </xf>
    <xf numFmtId="6" fontId="27" fillId="0" borderId="19" xfId="435" quotePrefix="1" applyNumberFormat="1" applyFont="1" applyBorder="1" applyAlignment="1">
      <alignment horizontal="center" vertical="center" wrapText="1"/>
    </xf>
    <xf numFmtId="0" fontId="32" fillId="0" borderId="17" xfId="435" applyFont="1" applyBorder="1" applyAlignment="1">
      <alignment horizontal="center" vertical="center" wrapText="1"/>
    </xf>
    <xf numFmtId="0" fontId="32" fillId="0" borderId="0" xfId="435" applyFont="1" applyAlignment="1">
      <alignment horizontal="center" vertical="center" wrapText="1"/>
    </xf>
    <xf numFmtId="0" fontId="32" fillId="0" borderId="11" xfId="435" applyFont="1" applyBorder="1" applyAlignment="1">
      <alignment horizontal="center" vertical="center" wrapText="1"/>
    </xf>
    <xf numFmtId="0" fontId="33" fillId="0" borderId="22" xfId="435" applyFont="1" applyBorder="1" applyAlignment="1">
      <alignment horizontal="center" vertical="center" wrapText="1"/>
    </xf>
    <xf numFmtId="0" fontId="33" fillId="0" borderId="0" xfId="435" applyFont="1" applyAlignment="1">
      <alignment horizontal="center" vertical="center" wrapText="1"/>
    </xf>
    <xf numFmtId="0" fontId="33" fillId="0" borderId="13" xfId="435" applyFont="1" applyBorder="1" applyAlignment="1">
      <alignment horizontal="center" vertical="center" wrapText="1"/>
    </xf>
    <xf numFmtId="0" fontId="27" fillId="0" borderId="32" xfId="435" quotePrefix="1" applyFont="1" applyBorder="1" applyAlignment="1">
      <alignment horizontal="center" vertical="center" wrapText="1"/>
    </xf>
    <xf numFmtId="0" fontId="27" fillId="0" borderId="24" xfId="435" quotePrefix="1" applyFont="1" applyBorder="1" applyAlignment="1">
      <alignment horizontal="center" vertical="center" wrapText="1"/>
    </xf>
    <xf numFmtId="0" fontId="27" fillId="0" borderId="30" xfId="435" quotePrefix="1" applyFont="1" applyBorder="1" applyAlignment="1">
      <alignment horizontal="center" vertical="center" wrapText="1"/>
    </xf>
    <xf numFmtId="0" fontId="18" fillId="0" borderId="33" xfId="435" quotePrefix="1" applyBorder="1" applyAlignment="1">
      <alignment horizontal="center"/>
    </xf>
    <xf numFmtId="0" fontId="18" fillId="0" borderId="12" xfId="435" applyBorder="1" applyAlignment="1">
      <alignment horizontal="center"/>
    </xf>
    <xf numFmtId="0" fontId="18" fillId="0" borderId="31" xfId="435" applyBorder="1" applyAlignment="1">
      <alignment horizontal="center"/>
    </xf>
    <xf numFmtId="0" fontId="18" fillId="0" borderId="12" xfId="435" quotePrefix="1" applyBorder="1" applyAlignment="1">
      <alignment horizontal="center"/>
    </xf>
    <xf numFmtId="0" fontId="18" fillId="0" borderId="19" xfId="435" applyBorder="1" applyAlignment="1">
      <alignment horizontal="center"/>
    </xf>
    <xf numFmtId="6" fontId="32" fillId="0" borderId="11" xfId="435" quotePrefix="1" applyNumberFormat="1" applyFont="1" applyBorder="1" applyAlignment="1">
      <alignment horizontal="center" vertical="center" wrapText="1"/>
    </xf>
    <xf numFmtId="0" fontId="32" fillId="0" borderId="22" xfId="435" applyFont="1" applyBorder="1" applyAlignment="1">
      <alignment horizontal="center" vertical="center" wrapText="1"/>
    </xf>
    <xf numFmtId="0" fontId="32" fillId="0" borderId="13" xfId="435" applyFont="1" applyBorder="1" applyAlignment="1">
      <alignment horizontal="center" vertical="center" wrapText="1"/>
    </xf>
    <xf numFmtId="0" fontId="27" fillId="0" borderId="33" xfId="435" quotePrefix="1" applyFont="1" applyBorder="1" applyAlignment="1">
      <alignment horizontal="center" vertical="center" wrapText="1"/>
    </xf>
    <xf numFmtId="0" fontId="27" fillId="0" borderId="19" xfId="435" quotePrefix="1" applyFont="1" applyBorder="1" applyAlignment="1">
      <alignment horizontal="center" vertical="center" wrapText="1"/>
    </xf>
    <xf numFmtId="6" fontId="27" fillId="0" borderId="18" xfId="435" quotePrefix="1" applyNumberFormat="1" applyFont="1" applyBorder="1" applyAlignment="1">
      <alignment horizontal="center" vertical="center" wrapText="1"/>
    </xf>
    <xf numFmtId="0" fontId="32" fillId="0" borderId="22" xfId="435" quotePrefix="1" applyFont="1" applyBorder="1" applyAlignment="1">
      <alignment horizontal="center" vertical="center" wrapText="1"/>
    </xf>
    <xf numFmtId="0" fontId="32" fillId="0" borderId="0" xfId="435" quotePrefix="1" applyFont="1" applyAlignment="1">
      <alignment horizontal="center" vertical="center" wrapText="1"/>
    </xf>
    <xf numFmtId="0" fontId="32" fillId="0" borderId="11" xfId="435" quotePrefix="1" applyFont="1" applyBorder="1" applyAlignment="1">
      <alignment horizontal="center" vertical="center" wrapText="1"/>
    </xf>
    <xf numFmtId="0" fontId="32" fillId="0" borderId="13" xfId="435" quotePrefix="1" applyFont="1" applyBorder="1" applyAlignment="1">
      <alignment horizontal="center" vertical="center" wrapText="1"/>
    </xf>
    <xf numFmtId="0" fontId="31" fillId="35" borderId="14" xfId="435" quotePrefix="1" applyFont="1" applyFill="1" applyBorder="1" applyAlignment="1">
      <alignment horizontal="center" vertical="center"/>
    </xf>
    <xf numFmtId="0" fontId="31" fillId="35" borderId="15" xfId="435" quotePrefix="1" applyFont="1" applyFill="1" applyBorder="1" applyAlignment="1">
      <alignment horizontal="center" vertical="center"/>
    </xf>
    <xf numFmtId="0" fontId="31" fillId="35" borderId="16" xfId="435" quotePrefix="1" applyFont="1" applyFill="1" applyBorder="1" applyAlignment="1">
      <alignment horizontal="center" vertical="center"/>
    </xf>
    <xf numFmtId="0" fontId="24" fillId="38" borderId="20" xfId="435" quotePrefix="1" applyFont="1" applyFill="1" applyBorder="1" applyAlignment="1">
      <alignment horizontal="center" vertical="center" wrapText="1"/>
    </xf>
    <xf numFmtId="0" fontId="27" fillId="0" borderId="25" xfId="435" quotePrefix="1" applyFont="1" applyBorder="1" applyAlignment="1">
      <alignment horizontal="center" vertical="center" wrapText="1"/>
    </xf>
  </cellXfs>
  <cellStyles count="964">
    <cellStyle name="20% - Accent1 2" xfId="2" xr:uid="{00000000-0005-0000-0000-000000000000}"/>
    <cellStyle name="20% - Accent1 2 2" xfId="3" xr:uid="{00000000-0005-0000-0000-000001000000}"/>
    <cellStyle name="20% - Accent1 2 2 2" xfId="4" xr:uid="{00000000-0005-0000-0000-000002000000}"/>
    <cellStyle name="20% - Accent1 2 2 2 2" xfId="5" xr:uid="{00000000-0005-0000-0000-000003000000}"/>
    <cellStyle name="20% - Accent1 2 2 2 2 2" xfId="6" xr:uid="{00000000-0005-0000-0000-000004000000}"/>
    <cellStyle name="20% - Accent1 2 2 2 2 2 2" xfId="488" xr:uid="{00000000-0005-0000-0000-000005000000}"/>
    <cellStyle name="20% - Accent1 2 2 2 2 3" xfId="489" xr:uid="{00000000-0005-0000-0000-000006000000}"/>
    <cellStyle name="20% - Accent1 2 2 2 3" xfId="7" xr:uid="{00000000-0005-0000-0000-000007000000}"/>
    <cellStyle name="20% - Accent1 2 2 2 3 2" xfId="490" xr:uid="{00000000-0005-0000-0000-000008000000}"/>
    <cellStyle name="20% - Accent1 2 2 2 4" xfId="491" xr:uid="{00000000-0005-0000-0000-000009000000}"/>
    <cellStyle name="20% - Accent1 2 2 3" xfId="8" xr:uid="{00000000-0005-0000-0000-00000A000000}"/>
    <cellStyle name="20% - Accent1 2 2 3 2" xfId="9" xr:uid="{00000000-0005-0000-0000-00000B000000}"/>
    <cellStyle name="20% - Accent1 2 2 3 2 2" xfId="492" xr:uid="{00000000-0005-0000-0000-00000C000000}"/>
    <cellStyle name="20% - Accent1 2 2 3 3" xfId="493" xr:uid="{00000000-0005-0000-0000-00000D000000}"/>
    <cellStyle name="20% - Accent1 2 2 4" xfId="10" xr:uid="{00000000-0005-0000-0000-00000E000000}"/>
    <cellStyle name="20% - Accent1 2 2 4 2" xfId="494" xr:uid="{00000000-0005-0000-0000-00000F000000}"/>
    <cellStyle name="20% - Accent1 2 2 5" xfId="495" xr:uid="{00000000-0005-0000-0000-000010000000}"/>
    <cellStyle name="20% - Accent1 2 3" xfId="11" xr:uid="{00000000-0005-0000-0000-000011000000}"/>
    <cellStyle name="20% - Accent1 2 3 2" xfId="12" xr:uid="{00000000-0005-0000-0000-000012000000}"/>
    <cellStyle name="20% - Accent1 2 3 2 2" xfId="13" xr:uid="{00000000-0005-0000-0000-000013000000}"/>
    <cellStyle name="20% - Accent1 2 3 2 2 2" xfId="496" xr:uid="{00000000-0005-0000-0000-000014000000}"/>
    <cellStyle name="20% - Accent1 2 3 2 3" xfId="497" xr:uid="{00000000-0005-0000-0000-000015000000}"/>
    <cellStyle name="20% - Accent1 2 3 3" xfId="14" xr:uid="{00000000-0005-0000-0000-000016000000}"/>
    <cellStyle name="20% - Accent1 2 3 3 2" xfId="498" xr:uid="{00000000-0005-0000-0000-000017000000}"/>
    <cellStyle name="20% - Accent1 2 3 4" xfId="499" xr:uid="{00000000-0005-0000-0000-000018000000}"/>
    <cellStyle name="20% - Accent1 2 4" xfId="15" xr:uid="{00000000-0005-0000-0000-000019000000}"/>
    <cellStyle name="20% - Accent1 2 4 2" xfId="16" xr:uid="{00000000-0005-0000-0000-00001A000000}"/>
    <cellStyle name="20% - Accent1 2 4 2 2" xfId="500" xr:uid="{00000000-0005-0000-0000-00001B000000}"/>
    <cellStyle name="20% - Accent1 2 4 3" xfId="501" xr:uid="{00000000-0005-0000-0000-00001C000000}"/>
    <cellStyle name="20% - Accent1 2 5" xfId="17" xr:uid="{00000000-0005-0000-0000-00001D000000}"/>
    <cellStyle name="20% - Accent1 2 5 2" xfId="502" xr:uid="{00000000-0005-0000-0000-00001E000000}"/>
    <cellStyle name="20% - Accent1 2 6" xfId="503" xr:uid="{00000000-0005-0000-0000-00001F000000}"/>
    <cellStyle name="20% - Accent1 3" xfId="18" xr:uid="{00000000-0005-0000-0000-000020000000}"/>
    <cellStyle name="20% - Accent1 3 2" xfId="19" xr:uid="{00000000-0005-0000-0000-000021000000}"/>
    <cellStyle name="20% - Accent1 3 2 2" xfId="20" xr:uid="{00000000-0005-0000-0000-000022000000}"/>
    <cellStyle name="20% - Accent1 3 2 2 2" xfId="21" xr:uid="{00000000-0005-0000-0000-000023000000}"/>
    <cellStyle name="20% - Accent1 3 2 2 2 2" xfId="504" xr:uid="{00000000-0005-0000-0000-000024000000}"/>
    <cellStyle name="20% - Accent1 3 2 2 3" xfId="505" xr:uid="{00000000-0005-0000-0000-000025000000}"/>
    <cellStyle name="20% - Accent1 3 2 3" xfId="22" xr:uid="{00000000-0005-0000-0000-000026000000}"/>
    <cellStyle name="20% - Accent1 3 2 3 2" xfId="506" xr:uid="{00000000-0005-0000-0000-000027000000}"/>
    <cellStyle name="20% - Accent1 3 2 4" xfId="507" xr:uid="{00000000-0005-0000-0000-000028000000}"/>
    <cellStyle name="20% - Accent1 3 3" xfId="23" xr:uid="{00000000-0005-0000-0000-000029000000}"/>
    <cellStyle name="20% - Accent1 3 3 2" xfId="24" xr:uid="{00000000-0005-0000-0000-00002A000000}"/>
    <cellStyle name="20% - Accent1 3 3 2 2" xfId="508" xr:uid="{00000000-0005-0000-0000-00002B000000}"/>
    <cellStyle name="20% - Accent1 3 3 3" xfId="509" xr:uid="{00000000-0005-0000-0000-00002C000000}"/>
    <cellStyle name="20% - Accent1 3 4" xfId="25" xr:uid="{00000000-0005-0000-0000-00002D000000}"/>
    <cellStyle name="20% - Accent1 3 4 2" xfId="510" xr:uid="{00000000-0005-0000-0000-00002E000000}"/>
    <cellStyle name="20% - Accent1 3 5" xfId="511" xr:uid="{00000000-0005-0000-0000-00002F000000}"/>
    <cellStyle name="20% - Accent1 4" xfId="26" xr:uid="{00000000-0005-0000-0000-000030000000}"/>
    <cellStyle name="20% - Accent1 4 2" xfId="27" xr:uid="{00000000-0005-0000-0000-000031000000}"/>
    <cellStyle name="20% - Accent1 4 2 2" xfId="28" xr:uid="{00000000-0005-0000-0000-000032000000}"/>
    <cellStyle name="20% - Accent1 4 2 2 2" xfId="512" xr:uid="{00000000-0005-0000-0000-000033000000}"/>
    <cellStyle name="20% - Accent1 4 2 3" xfId="513" xr:uid="{00000000-0005-0000-0000-000034000000}"/>
    <cellStyle name="20% - Accent1 4 3" xfId="29" xr:uid="{00000000-0005-0000-0000-000035000000}"/>
    <cellStyle name="20% - Accent1 4 3 2" xfId="514" xr:uid="{00000000-0005-0000-0000-000036000000}"/>
    <cellStyle name="20% - Accent1 4 4" xfId="515" xr:uid="{00000000-0005-0000-0000-000037000000}"/>
    <cellStyle name="20% - Accent1 5" xfId="516" xr:uid="{00000000-0005-0000-0000-000038000000}"/>
    <cellStyle name="20% - Accent2 2" xfId="30" xr:uid="{00000000-0005-0000-0000-000039000000}"/>
    <cellStyle name="20% - Accent2 2 2" xfId="31" xr:uid="{00000000-0005-0000-0000-00003A000000}"/>
    <cellStyle name="20% - Accent2 2 2 2" xfId="32" xr:uid="{00000000-0005-0000-0000-00003B000000}"/>
    <cellStyle name="20% - Accent2 2 2 2 2" xfId="33" xr:uid="{00000000-0005-0000-0000-00003C000000}"/>
    <cellStyle name="20% - Accent2 2 2 2 2 2" xfId="34" xr:uid="{00000000-0005-0000-0000-00003D000000}"/>
    <cellStyle name="20% - Accent2 2 2 2 2 2 2" xfId="517" xr:uid="{00000000-0005-0000-0000-00003E000000}"/>
    <cellStyle name="20% - Accent2 2 2 2 2 3" xfId="518" xr:uid="{00000000-0005-0000-0000-00003F000000}"/>
    <cellStyle name="20% - Accent2 2 2 2 3" xfId="35" xr:uid="{00000000-0005-0000-0000-000040000000}"/>
    <cellStyle name="20% - Accent2 2 2 2 3 2" xfId="519" xr:uid="{00000000-0005-0000-0000-000041000000}"/>
    <cellStyle name="20% - Accent2 2 2 2 4" xfId="520" xr:uid="{00000000-0005-0000-0000-000042000000}"/>
    <cellStyle name="20% - Accent2 2 2 3" xfId="36" xr:uid="{00000000-0005-0000-0000-000043000000}"/>
    <cellStyle name="20% - Accent2 2 2 3 2" xfId="37" xr:uid="{00000000-0005-0000-0000-000044000000}"/>
    <cellStyle name="20% - Accent2 2 2 3 2 2" xfId="521" xr:uid="{00000000-0005-0000-0000-000045000000}"/>
    <cellStyle name="20% - Accent2 2 2 3 3" xfId="522" xr:uid="{00000000-0005-0000-0000-000046000000}"/>
    <cellStyle name="20% - Accent2 2 2 4" xfId="38" xr:uid="{00000000-0005-0000-0000-000047000000}"/>
    <cellStyle name="20% - Accent2 2 2 4 2" xfId="523" xr:uid="{00000000-0005-0000-0000-000048000000}"/>
    <cellStyle name="20% - Accent2 2 2 5" xfId="524" xr:uid="{00000000-0005-0000-0000-000049000000}"/>
    <cellStyle name="20% - Accent2 2 3" xfId="39" xr:uid="{00000000-0005-0000-0000-00004A000000}"/>
    <cellStyle name="20% - Accent2 2 3 2" xfId="40" xr:uid="{00000000-0005-0000-0000-00004B000000}"/>
    <cellStyle name="20% - Accent2 2 3 2 2" xfId="41" xr:uid="{00000000-0005-0000-0000-00004C000000}"/>
    <cellStyle name="20% - Accent2 2 3 2 2 2" xfId="525" xr:uid="{00000000-0005-0000-0000-00004D000000}"/>
    <cellStyle name="20% - Accent2 2 3 2 3" xfId="526" xr:uid="{00000000-0005-0000-0000-00004E000000}"/>
    <cellStyle name="20% - Accent2 2 3 3" xfId="42" xr:uid="{00000000-0005-0000-0000-00004F000000}"/>
    <cellStyle name="20% - Accent2 2 3 3 2" xfId="527" xr:uid="{00000000-0005-0000-0000-000050000000}"/>
    <cellStyle name="20% - Accent2 2 3 4" xfId="528" xr:uid="{00000000-0005-0000-0000-000051000000}"/>
    <cellStyle name="20% - Accent2 2 4" xfId="43" xr:uid="{00000000-0005-0000-0000-000052000000}"/>
    <cellStyle name="20% - Accent2 2 4 2" xfId="44" xr:uid="{00000000-0005-0000-0000-000053000000}"/>
    <cellStyle name="20% - Accent2 2 4 2 2" xfId="529" xr:uid="{00000000-0005-0000-0000-000054000000}"/>
    <cellStyle name="20% - Accent2 2 4 3" xfId="530" xr:uid="{00000000-0005-0000-0000-000055000000}"/>
    <cellStyle name="20% - Accent2 2 5" xfId="45" xr:uid="{00000000-0005-0000-0000-000056000000}"/>
    <cellStyle name="20% - Accent2 2 5 2" xfId="531" xr:uid="{00000000-0005-0000-0000-000057000000}"/>
    <cellStyle name="20% - Accent2 2 6" xfId="532" xr:uid="{00000000-0005-0000-0000-000058000000}"/>
    <cellStyle name="20% - Accent2 3" xfId="46" xr:uid="{00000000-0005-0000-0000-000059000000}"/>
    <cellStyle name="20% - Accent2 3 2" xfId="47" xr:uid="{00000000-0005-0000-0000-00005A000000}"/>
    <cellStyle name="20% - Accent2 3 2 2" xfId="48" xr:uid="{00000000-0005-0000-0000-00005B000000}"/>
    <cellStyle name="20% - Accent2 3 2 2 2" xfId="49" xr:uid="{00000000-0005-0000-0000-00005C000000}"/>
    <cellStyle name="20% - Accent2 3 2 2 2 2" xfId="533" xr:uid="{00000000-0005-0000-0000-00005D000000}"/>
    <cellStyle name="20% - Accent2 3 2 2 3" xfId="534" xr:uid="{00000000-0005-0000-0000-00005E000000}"/>
    <cellStyle name="20% - Accent2 3 2 3" xfId="50" xr:uid="{00000000-0005-0000-0000-00005F000000}"/>
    <cellStyle name="20% - Accent2 3 2 3 2" xfId="535" xr:uid="{00000000-0005-0000-0000-000060000000}"/>
    <cellStyle name="20% - Accent2 3 2 4" xfId="536" xr:uid="{00000000-0005-0000-0000-000061000000}"/>
    <cellStyle name="20% - Accent2 3 3" xfId="51" xr:uid="{00000000-0005-0000-0000-000062000000}"/>
    <cellStyle name="20% - Accent2 3 3 2" xfId="52" xr:uid="{00000000-0005-0000-0000-000063000000}"/>
    <cellStyle name="20% - Accent2 3 3 2 2" xfId="537" xr:uid="{00000000-0005-0000-0000-000064000000}"/>
    <cellStyle name="20% - Accent2 3 3 3" xfId="538" xr:uid="{00000000-0005-0000-0000-000065000000}"/>
    <cellStyle name="20% - Accent2 3 4" xfId="53" xr:uid="{00000000-0005-0000-0000-000066000000}"/>
    <cellStyle name="20% - Accent2 3 4 2" xfId="539" xr:uid="{00000000-0005-0000-0000-000067000000}"/>
    <cellStyle name="20% - Accent2 3 5" xfId="540" xr:uid="{00000000-0005-0000-0000-000068000000}"/>
    <cellStyle name="20% - Accent2 4" xfId="54" xr:uid="{00000000-0005-0000-0000-000069000000}"/>
    <cellStyle name="20% - Accent2 4 2" xfId="55" xr:uid="{00000000-0005-0000-0000-00006A000000}"/>
    <cellStyle name="20% - Accent2 4 2 2" xfId="56" xr:uid="{00000000-0005-0000-0000-00006B000000}"/>
    <cellStyle name="20% - Accent2 4 2 2 2" xfId="541" xr:uid="{00000000-0005-0000-0000-00006C000000}"/>
    <cellStyle name="20% - Accent2 4 2 3" xfId="542" xr:uid="{00000000-0005-0000-0000-00006D000000}"/>
    <cellStyle name="20% - Accent2 4 3" xfId="57" xr:uid="{00000000-0005-0000-0000-00006E000000}"/>
    <cellStyle name="20% - Accent2 4 3 2" xfId="543" xr:uid="{00000000-0005-0000-0000-00006F000000}"/>
    <cellStyle name="20% - Accent2 4 4" xfId="544" xr:uid="{00000000-0005-0000-0000-000070000000}"/>
    <cellStyle name="20% - Accent2 5" xfId="545" xr:uid="{00000000-0005-0000-0000-000071000000}"/>
    <cellStyle name="20% - Accent3 2" xfId="58" xr:uid="{00000000-0005-0000-0000-000072000000}"/>
    <cellStyle name="20% - Accent3 2 2" xfId="59" xr:uid="{00000000-0005-0000-0000-000073000000}"/>
    <cellStyle name="20% - Accent3 2 2 2" xfId="60" xr:uid="{00000000-0005-0000-0000-000074000000}"/>
    <cellStyle name="20% - Accent3 2 2 2 2" xfId="61" xr:uid="{00000000-0005-0000-0000-000075000000}"/>
    <cellStyle name="20% - Accent3 2 2 2 2 2" xfId="62" xr:uid="{00000000-0005-0000-0000-000076000000}"/>
    <cellStyle name="20% - Accent3 2 2 2 2 2 2" xfId="546" xr:uid="{00000000-0005-0000-0000-000077000000}"/>
    <cellStyle name="20% - Accent3 2 2 2 2 3" xfId="547" xr:uid="{00000000-0005-0000-0000-000078000000}"/>
    <cellStyle name="20% - Accent3 2 2 2 3" xfId="63" xr:uid="{00000000-0005-0000-0000-000079000000}"/>
    <cellStyle name="20% - Accent3 2 2 2 3 2" xfId="548" xr:uid="{00000000-0005-0000-0000-00007A000000}"/>
    <cellStyle name="20% - Accent3 2 2 2 4" xfId="549" xr:uid="{00000000-0005-0000-0000-00007B000000}"/>
    <cellStyle name="20% - Accent3 2 2 3" xfId="64" xr:uid="{00000000-0005-0000-0000-00007C000000}"/>
    <cellStyle name="20% - Accent3 2 2 3 2" xfId="65" xr:uid="{00000000-0005-0000-0000-00007D000000}"/>
    <cellStyle name="20% - Accent3 2 2 3 2 2" xfId="550" xr:uid="{00000000-0005-0000-0000-00007E000000}"/>
    <cellStyle name="20% - Accent3 2 2 3 3" xfId="551" xr:uid="{00000000-0005-0000-0000-00007F000000}"/>
    <cellStyle name="20% - Accent3 2 2 4" xfId="66" xr:uid="{00000000-0005-0000-0000-000080000000}"/>
    <cellStyle name="20% - Accent3 2 2 4 2" xfId="552" xr:uid="{00000000-0005-0000-0000-000081000000}"/>
    <cellStyle name="20% - Accent3 2 2 5" xfId="553" xr:uid="{00000000-0005-0000-0000-000082000000}"/>
    <cellStyle name="20% - Accent3 2 3" xfId="67" xr:uid="{00000000-0005-0000-0000-000083000000}"/>
    <cellStyle name="20% - Accent3 2 3 2" xfId="68" xr:uid="{00000000-0005-0000-0000-000084000000}"/>
    <cellStyle name="20% - Accent3 2 3 2 2" xfId="69" xr:uid="{00000000-0005-0000-0000-000085000000}"/>
    <cellStyle name="20% - Accent3 2 3 2 2 2" xfId="554" xr:uid="{00000000-0005-0000-0000-000086000000}"/>
    <cellStyle name="20% - Accent3 2 3 2 3" xfId="555" xr:uid="{00000000-0005-0000-0000-000087000000}"/>
    <cellStyle name="20% - Accent3 2 3 3" xfId="70" xr:uid="{00000000-0005-0000-0000-000088000000}"/>
    <cellStyle name="20% - Accent3 2 3 3 2" xfId="556" xr:uid="{00000000-0005-0000-0000-000089000000}"/>
    <cellStyle name="20% - Accent3 2 3 4" xfId="557" xr:uid="{00000000-0005-0000-0000-00008A000000}"/>
    <cellStyle name="20% - Accent3 2 4" xfId="71" xr:uid="{00000000-0005-0000-0000-00008B000000}"/>
    <cellStyle name="20% - Accent3 2 4 2" xfId="72" xr:uid="{00000000-0005-0000-0000-00008C000000}"/>
    <cellStyle name="20% - Accent3 2 4 2 2" xfId="558" xr:uid="{00000000-0005-0000-0000-00008D000000}"/>
    <cellStyle name="20% - Accent3 2 4 3" xfId="559" xr:uid="{00000000-0005-0000-0000-00008E000000}"/>
    <cellStyle name="20% - Accent3 2 5" xfId="73" xr:uid="{00000000-0005-0000-0000-00008F000000}"/>
    <cellStyle name="20% - Accent3 2 5 2" xfId="560" xr:uid="{00000000-0005-0000-0000-000090000000}"/>
    <cellStyle name="20% - Accent3 2 6" xfId="561" xr:uid="{00000000-0005-0000-0000-000091000000}"/>
    <cellStyle name="20% - Accent3 3" xfId="74" xr:uid="{00000000-0005-0000-0000-000092000000}"/>
    <cellStyle name="20% - Accent3 3 2" xfId="75" xr:uid="{00000000-0005-0000-0000-000093000000}"/>
    <cellStyle name="20% - Accent3 3 2 2" xfId="76" xr:uid="{00000000-0005-0000-0000-000094000000}"/>
    <cellStyle name="20% - Accent3 3 2 2 2" xfId="77" xr:uid="{00000000-0005-0000-0000-000095000000}"/>
    <cellStyle name="20% - Accent3 3 2 2 2 2" xfId="562" xr:uid="{00000000-0005-0000-0000-000096000000}"/>
    <cellStyle name="20% - Accent3 3 2 2 3" xfId="563" xr:uid="{00000000-0005-0000-0000-000097000000}"/>
    <cellStyle name="20% - Accent3 3 2 3" xfId="78" xr:uid="{00000000-0005-0000-0000-000098000000}"/>
    <cellStyle name="20% - Accent3 3 2 3 2" xfId="564" xr:uid="{00000000-0005-0000-0000-000099000000}"/>
    <cellStyle name="20% - Accent3 3 2 4" xfId="565" xr:uid="{00000000-0005-0000-0000-00009A000000}"/>
    <cellStyle name="20% - Accent3 3 3" xfId="79" xr:uid="{00000000-0005-0000-0000-00009B000000}"/>
    <cellStyle name="20% - Accent3 3 3 2" xfId="80" xr:uid="{00000000-0005-0000-0000-00009C000000}"/>
    <cellStyle name="20% - Accent3 3 3 2 2" xfId="566" xr:uid="{00000000-0005-0000-0000-00009D000000}"/>
    <cellStyle name="20% - Accent3 3 3 3" xfId="567" xr:uid="{00000000-0005-0000-0000-00009E000000}"/>
    <cellStyle name="20% - Accent3 3 4" xfId="81" xr:uid="{00000000-0005-0000-0000-00009F000000}"/>
    <cellStyle name="20% - Accent3 3 4 2" xfId="568" xr:uid="{00000000-0005-0000-0000-0000A0000000}"/>
    <cellStyle name="20% - Accent3 3 5" xfId="569" xr:uid="{00000000-0005-0000-0000-0000A1000000}"/>
    <cellStyle name="20% - Accent3 4" xfId="82" xr:uid="{00000000-0005-0000-0000-0000A2000000}"/>
    <cellStyle name="20% - Accent3 4 2" xfId="83" xr:uid="{00000000-0005-0000-0000-0000A3000000}"/>
    <cellStyle name="20% - Accent3 4 2 2" xfId="84" xr:uid="{00000000-0005-0000-0000-0000A4000000}"/>
    <cellStyle name="20% - Accent3 4 2 2 2" xfId="570" xr:uid="{00000000-0005-0000-0000-0000A5000000}"/>
    <cellStyle name="20% - Accent3 4 2 3" xfId="571" xr:uid="{00000000-0005-0000-0000-0000A6000000}"/>
    <cellStyle name="20% - Accent3 4 3" xfId="85" xr:uid="{00000000-0005-0000-0000-0000A7000000}"/>
    <cellStyle name="20% - Accent3 4 3 2" xfId="572" xr:uid="{00000000-0005-0000-0000-0000A8000000}"/>
    <cellStyle name="20% - Accent3 4 4" xfId="573" xr:uid="{00000000-0005-0000-0000-0000A9000000}"/>
    <cellStyle name="20% - Accent3 5" xfId="574" xr:uid="{00000000-0005-0000-0000-0000AA000000}"/>
    <cellStyle name="20% - Accent4 2" xfId="86" xr:uid="{00000000-0005-0000-0000-0000AB000000}"/>
    <cellStyle name="20% - Accent4 2 2" xfId="87" xr:uid="{00000000-0005-0000-0000-0000AC000000}"/>
    <cellStyle name="20% - Accent4 2 2 2" xfId="88" xr:uid="{00000000-0005-0000-0000-0000AD000000}"/>
    <cellStyle name="20% - Accent4 2 2 2 2" xfId="89" xr:uid="{00000000-0005-0000-0000-0000AE000000}"/>
    <cellStyle name="20% - Accent4 2 2 2 2 2" xfId="90" xr:uid="{00000000-0005-0000-0000-0000AF000000}"/>
    <cellStyle name="20% - Accent4 2 2 2 2 2 2" xfId="575" xr:uid="{00000000-0005-0000-0000-0000B0000000}"/>
    <cellStyle name="20% - Accent4 2 2 2 2 3" xfId="576" xr:uid="{00000000-0005-0000-0000-0000B1000000}"/>
    <cellStyle name="20% - Accent4 2 2 2 3" xfId="91" xr:uid="{00000000-0005-0000-0000-0000B2000000}"/>
    <cellStyle name="20% - Accent4 2 2 2 3 2" xfId="577" xr:uid="{00000000-0005-0000-0000-0000B3000000}"/>
    <cellStyle name="20% - Accent4 2 2 2 4" xfId="578" xr:uid="{00000000-0005-0000-0000-0000B4000000}"/>
    <cellStyle name="20% - Accent4 2 2 3" xfId="92" xr:uid="{00000000-0005-0000-0000-0000B5000000}"/>
    <cellStyle name="20% - Accent4 2 2 3 2" xfId="93" xr:uid="{00000000-0005-0000-0000-0000B6000000}"/>
    <cellStyle name="20% - Accent4 2 2 3 2 2" xfId="579" xr:uid="{00000000-0005-0000-0000-0000B7000000}"/>
    <cellStyle name="20% - Accent4 2 2 3 3" xfId="580" xr:uid="{00000000-0005-0000-0000-0000B8000000}"/>
    <cellStyle name="20% - Accent4 2 2 4" xfId="94" xr:uid="{00000000-0005-0000-0000-0000B9000000}"/>
    <cellStyle name="20% - Accent4 2 2 4 2" xfId="581" xr:uid="{00000000-0005-0000-0000-0000BA000000}"/>
    <cellStyle name="20% - Accent4 2 2 5" xfId="582" xr:uid="{00000000-0005-0000-0000-0000BB000000}"/>
    <cellStyle name="20% - Accent4 2 3" xfId="95" xr:uid="{00000000-0005-0000-0000-0000BC000000}"/>
    <cellStyle name="20% - Accent4 2 3 2" xfId="96" xr:uid="{00000000-0005-0000-0000-0000BD000000}"/>
    <cellStyle name="20% - Accent4 2 3 2 2" xfId="97" xr:uid="{00000000-0005-0000-0000-0000BE000000}"/>
    <cellStyle name="20% - Accent4 2 3 2 2 2" xfId="583" xr:uid="{00000000-0005-0000-0000-0000BF000000}"/>
    <cellStyle name="20% - Accent4 2 3 2 3" xfId="584" xr:uid="{00000000-0005-0000-0000-0000C0000000}"/>
    <cellStyle name="20% - Accent4 2 3 3" xfId="98" xr:uid="{00000000-0005-0000-0000-0000C1000000}"/>
    <cellStyle name="20% - Accent4 2 3 3 2" xfId="585" xr:uid="{00000000-0005-0000-0000-0000C2000000}"/>
    <cellStyle name="20% - Accent4 2 3 4" xfId="586" xr:uid="{00000000-0005-0000-0000-0000C3000000}"/>
    <cellStyle name="20% - Accent4 2 4" xfId="99" xr:uid="{00000000-0005-0000-0000-0000C4000000}"/>
    <cellStyle name="20% - Accent4 2 4 2" xfId="100" xr:uid="{00000000-0005-0000-0000-0000C5000000}"/>
    <cellStyle name="20% - Accent4 2 4 2 2" xfId="587" xr:uid="{00000000-0005-0000-0000-0000C6000000}"/>
    <cellStyle name="20% - Accent4 2 4 3" xfId="588" xr:uid="{00000000-0005-0000-0000-0000C7000000}"/>
    <cellStyle name="20% - Accent4 2 5" xfId="101" xr:uid="{00000000-0005-0000-0000-0000C8000000}"/>
    <cellStyle name="20% - Accent4 2 5 2" xfId="589" xr:uid="{00000000-0005-0000-0000-0000C9000000}"/>
    <cellStyle name="20% - Accent4 2 6" xfId="590" xr:uid="{00000000-0005-0000-0000-0000CA000000}"/>
    <cellStyle name="20% - Accent4 3" xfId="102" xr:uid="{00000000-0005-0000-0000-0000CB000000}"/>
    <cellStyle name="20% - Accent4 3 2" xfId="103" xr:uid="{00000000-0005-0000-0000-0000CC000000}"/>
    <cellStyle name="20% - Accent4 3 2 2" xfId="104" xr:uid="{00000000-0005-0000-0000-0000CD000000}"/>
    <cellStyle name="20% - Accent4 3 2 2 2" xfId="105" xr:uid="{00000000-0005-0000-0000-0000CE000000}"/>
    <cellStyle name="20% - Accent4 3 2 2 2 2" xfId="591" xr:uid="{00000000-0005-0000-0000-0000CF000000}"/>
    <cellStyle name="20% - Accent4 3 2 2 3" xfId="592" xr:uid="{00000000-0005-0000-0000-0000D0000000}"/>
    <cellStyle name="20% - Accent4 3 2 3" xfId="106" xr:uid="{00000000-0005-0000-0000-0000D1000000}"/>
    <cellStyle name="20% - Accent4 3 2 3 2" xfId="593" xr:uid="{00000000-0005-0000-0000-0000D2000000}"/>
    <cellStyle name="20% - Accent4 3 2 4" xfId="594" xr:uid="{00000000-0005-0000-0000-0000D3000000}"/>
    <cellStyle name="20% - Accent4 3 3" xfId="107" xr:uid="{00000000-0005-0000-0000-0000D4000000}"/>
    <cellStyle name="20% - Accent4 3 3 2" xfId="108" xr:uid="{00000000-0005-0000-0000-0000D5000000}"/>
    <cellStyle name="20% - Accent4 3 3 2 2" xfId="595" xr:uid="{00000000-0005-0000-0000-0000D6000000}"/>
    <cellStyle name="20% - Accent4 3 3 3" xfId="596" xr:uid="{00000000-0005-0000-0000-0000D7000000}"/>
    <cellStyle name="20% - Accent4 3 4" xfId="109" xr:uid="{00000000-0005-0000-0000-0000D8000000}"/>
    <cellStyle name="20% - Accent4 3 4 2" xfId="597" xr:uid="{00000000-0005-0000-0000-0000D9000000}"/>
    <cellStyle name="20% - Accent4 3 5" xfId="598" xr:uid="{00000000-0005-0000-0000-0000DA000000}"/>
    <cellStyle name="20% - Accent4 4" xfId="110" xr:uid="{00000000-0005-0000-0000-0000DB000000}"/>
    <cellStyle name="20% - Accent4 4 2" xfId="111" xr:uid="{00000000-0005-0000-0000-0000DC000000}"/>
    <cellStyle name="20% - Accent4 4 2 2" xfId="112" xr:uid="{00000000-0005-0000-0000-0000DD000000}"/>
    <cellStyle name="20% - Accent4 4 2 2 2" xfId="599" xr:uid="{00000000-0005-0000-0000-0000DE000000}"/>
    <cellStyle name="20% - Accent4 4 2 3" xfId="600" xr:uid="{00000000-0005-0000-0000-0000DF000000}"/>
    <cellStyle name="20% - Accent4 4 3" xfId="113" xr:uid="{00000000-0005-0000-0000-0000E0000000}"/>
    <cellStyle name="20% - Accent4 4 3 2" xfId="601" xr:uid="{00000000-0005-0000-0000-0000E1000000}"/>
    <cellStyle name="20% - Accent4 4 4" xfId="602" xr:uid="{00000000-0005-0000-0000-0000E2000000}"/>
    <cellStyle name="20% - Accent4 5" xfId="603" xr:uid="{00000000-0005-0000-0000-0000E3000000}"/>
    <cellStyle name="20% - Accent5 2" xfId="114" xr:uid="{00000000-0005-0000-0000-0000E4000000}"/>
    <cellStyle name="20% - Accent5 2 2" xfId="115" xr:uid="{00000000-0005-0000-0000-0000E5000000}"/>
    <cellStyle name="20% - Accent5 2 2 2" xfId="116" xr:uid="{00000000-0005-0000-0000-0000E6000000}"/>
    <cellStyle name="20% - Accent5 2 2 2 2" xfId="117" xr:uid="{00000000-0005-0000-0000-0000E7000000}"/>
    <cellStyle name="20% - Accent5 2 2 2 2 2" xfId="118" xr:uid="{00000000-0005-0000-0000-0000E8000000}"/>
    <cellStyle name="20% - Accent5 2 2 2 2 2 2" xfId="604" xr:uid="{00000000-0005-0000-0000-0000E9000000}"/>
    <cellStyle name="20% - Accent5 2 2 2 2 3" xfId="605" xr:uid="{00000000-0005-0000-0000-0000EA000000}"/>
    <cellStyle name="20% - Accent5 2 2 2 3" xfId="119" xr:uid="{00000000-0005-0000-0000-0000EB000000}"/>
    <cellStyle name="20% - Accent5 2 2 2 3 2" xfId="606" xr:uid="{00000000-0005-0000-0000-0000EC000000}"/>
    <cellStyle name="20% - Accent5 2 2 2 4" xfId="607" xr:uid="{00000000-0005-0000-0000-0000ED000000}"/>
    <cellStyle name="20% - Accent5 2 2 3" xfId="120" xr:uid="{00000000-0005-0000-0000-0000EE000000}"/>
    <cellStyle name="20% - Accent5 2 2 3 2" xfId="121" xr:uid="{00000000-0005-0000-0000-0000EF000000}"/>
    <cellStyle name="20% - Accent5 2 2 3 2 2" xfId="608" xr:uid="{00000000-0005-0000-0000-0000F0000000}"/>
    <cellStyle name="20% - Accent5 2 2 3 3" xfId="609" xr:uid="{00000000-0005-0000-0000-0000F1000000}"/>
    <cellStyle name="20% - Accent5 2 2 4" xfId="122" xr:uid="{00000000-0005-0000-0000-0000F2000000}"/>
    <cellStyle name="20% - Accent5 2 2 4 2" xfId="610" xr:uid="{00000000-0005-0000-0000-0000F3000000}"/>
    <cellStyle name="20% - Accent5 2 2 5" xfId="611" xr:uid="{00000000-0005-0000-0000-0000F4000000}"/>
    <cellStyle name="20% - Accent5 2 3" xfId="123" xr:uid="{00000000-0005-0000-0000-0000F5000000}"/>
    <cellStyle name="20% - Accent5 2 3 2" xfId="124" xr:uid="{00000000-0005-0000-0000-0000F6000000}"/>
    <cellStyle name="20% - Accent5 2 3 2 2" xfId="125" xr:uid="{00000000-0005-0000-0000-0000F7000000}"/>
    <cellStyle name="20% - Accent5 2 3 2 2 2" xfId="612" xr:uid="{00000000-0005-0000-0000-0000F8000000}"/>
    <cellStyle name="20% - Accent5 2 3 2 3" xfId="613" xr:uid="{00000000-0005-0000-0000-0000F9000000}"/>
    <cellStyle name="20% - Accent5 2 3 3" xfId="126" xr:uid="{00000000-0005-0000-0000-0000FA000000}"/>
    <cellStyle name="20% - Accent5 2 3 3 2" xfId="614" xr:uid="{00000000-0005-0000-0000-0000FB000000}"/>
    <cellStyle name="20% - Accent5 2 3 4" xfId="615" xr:uid="{00000000-0005-0000-0000-0000FC000000}"/>
    <cellStyle name="20% - Accent5 2 4" xfId="127" xr:uid="{00000000-0005-0000-0000-0000FD000000}"/>
    <cellStyle name="20% - Accent5 2 4 2" xfId="128" xr:uid="{00000000-0005-0000-0000-0000FE000000}"/>
    <cellStyle name="20% - Accent5 2 4 2 2" xfId="616" xr:uid="{00000000-0005-0000-0000-0000FF000000}"/>
    <cellStyle name="20% - Accent5 2 4 3" xfId="617" xr:uid="{00000000-0005-0000-0000-000000010000}"/>
    <cellStyle name="20% - Accent5 2 5" xfId="129" xr:uid="{00000000-0005-0000-0000-000001010000}"/>
    <cellStyle name="20% - Accent5 2 5 2" xfId="618" xr:uid="{00000000-0005-0000-0000-000002010000}"/>
    <cellStyle name="20% - Accent5 2 6" xfId="619" xr:uid="{00000000-0005-0000-0000-000003010000}"/>
    <cellStyle name="20% - Accent5 3" xfId="130" xr:uid="{00000000-0005-0000-0000-000004010000}"/>
    <cellStyle name="20% - Accent5 3 2" xfId="131" xr:uid="{00000000-0005-0000-0000-000005010000}"/>
    <cellStyle name="20% - Accent5 3 2 2" xfId="132" xr:uid="{00000000-0005-0000-0000-000006010000}"/>
    <cellStyle name="20% - Accent5 3 2 2 2" xfId="133" xr:uid="{00000000-0005-0000-0000-000007010000}"/>
    <cellStyle name="20% - Accent5 3 2 2 2 2" xfId="620" xr:uid="{00000000-0005-0000-0000-000008010000}"/>
    <cellStyle name="20% - Accent5 3 2 2 3" xfId="621" xr:uid="{00000000-0005-0000-0000-000009010000}"/>
    <cellStyle name="20% - Accent5 3 2 3" xfId="134" xr:uid="{00000000-0005-0000-0000-00000A010000}"/>
    <cellStyle name="20% - Accent5 3 2 3 2" xfId="622" xr:uid="{00000000-0005-0000-0000-00000B010000}"/>
    <cellStyle name="20% - Accent5 3 2 4" xfId="623" xr:uid="{00000000-0005-0000-0000-00000C010000}"/>
    <cellStyle name="20% - Accent5 3 3" xfId="135" xr:uid="{00000000-0005-0000-0000-00000D010000}"/>
    <cellStyle name="20% - Accent5 3 3 2" xfId="136" xr:uid="{00000000-0005-0000-0000-00000E010000}"/>
    <cellStyle name="20% - Accent5 3 3 2 2" xfId="624" xr:uid="{00000000-0005-0000-0000-00000F010000}"/>
    <cellStyle name="20% - Accent5 3 3 3" xfId="625" xr:uid="{00000000-0005-0000-0000-000010010000}"/>
    <cellStyle name="20% - Accent5 3 4" xfId="137" xr:uid="{00000000-0005-0000-0000-000011010000}"/>
    <cellStyle name="20% - Accent5 3 4 2" xfId="626" xr:uid="{00000000-0005-0000-0000-000012010000}"/>
    <cellStyle name="20% - Accent5 3 5" xfId="627" xr:uid="{00000000-0005-0000-0000-000013010000}"/>
    <cellStyle name="20% - Accent5 4" xfId="138" xr:uid="{00000000-0005-0000-0000-000014010000}"/>
    <cellStyle name="20% - Accent5 4 2" xfId="139" xr:uid="{00000000-0005-0000-0000-000015010000}"/>
    <cellStyle name="20% - Accent5 4 2 2" xfId="140" xr:uid="{00000000-0005-0000-0000-000016010000}"/>
    <cellStyle name="20% - Accent5 4 2 2 2" xfId="628" xr:uid="{00000000-0005-0000-0000-000017010000}"/>
    <cellStyle name="20% - Accent5 4 2 3" xfId="629" xr:uid="{00000000-0005-0000-0000-000018010000}"/>
    <cellStyle name="20% - Accent5 4 3" xfId="141" xr:uid="{00000000-0005-0000-0000-000019010000}"/>
    <cellStyle name="20% - Accent5 4 3 2" xfId="630" xr:uid="{00000000-0005-0000-0000-00001A010000}"/>
    <cellStyle name="20% - Accent5 4 4" xfId="631" xr:uid="{00000000-0005-0000-0000-00001B010000}"/>
    <cellStyle name="20% - Accent5 5" xfId="632" xr:uid="{00000000-0005-0000-0000-00001C010000}"/>
    <cellStyle name="20% - Accent6 2" xfId="142" xr:uid="{00000000-0005-0000-0000-00001D010000}"/>
    <cellStyle name="20% - Accent6 2 2" xfId="143" xr:uid="{00000000-0005-0000-0000-00001E010000}"/>
    <cellStyle name="20% - Accent6 2 2 2" xfId="144" xr:uid="{00000000-0005-0000-0000-00001F010000}"/>
    <cellStyle name="20% - Accent6 2 2 2 2" xfId="145" xr:uid="{00000000-0005-0000-0000-000020010000}"/>
    <cellStyle name="20% - Accent6 2 2 2 2 2" xfId="146" xr:uid="{00000000-0005-0000-0000-000021010000}"/>
    <cellStyle name="20% - Accent6 2 2 2 2 2 2" xfId="633" xr:uid="{00000000-0005-0000-0000-000022010000}"/>
    <cellStyle name="20% - Accent6 2 2 2 2 3" xfId="634" xr:uid="{00000000-0005-0000-0000-000023010000}"/>
    <cellStyle name="20% - Accent6 2 2 2 3" xfId="147" xr:uid="{00000000-0005-0000-0000-000024010000}"/>
    <cellStyle name="20% - Accent6 2 2 2 3 2" xfId="635" xr:uid="{00000000-0005-0000-0000-000025010000}"/>
    <cellStyle name="20% - Accent6 2 2 2 4" xfId="636" xr:uid="{00000000-0005-0000-0000-000026010000}"/>
    <cellStyle name="20% - Accent6 2 2 3" xfId="148" xr:uid="{00000000-0005-0000-0000-000027010000}"/>
    <cellStyle name="20% - Accent6 2 2 3 2" xfId="149" xr:uid="{00000000-0005-0000-0000-000028010000}"/>
    <cellStyle name="20% - Accent6 2 2 3 2 2" xfId="637" xr:uid="{00000000-0005-0000-0000-000029010000}"/>
    <cellStyle name="20% - Accent6 2 2 3 3" xfId="638" xr:uid="{00000000-0005-0000-0000-00002A010000}"/>
    <cellStyle name="20% - Accent6 2 2 4" xfId="150" xr:uid="{00000000-0005-0000-0000-00002B010000}"/>
    <cellStyle name="20% - Accent6 2 2 4 2" xfId="639" xr:uid="{00000000-0005-0000-0000-00002C010000}"/>
    <cellStyle name="20% - Accent6 2 2 5" xfId="640" xr:uid="{00000000-0005-0000-0000-00002D010000}"/>
    <cellStyle name="20% - Accent6 2 3" xfId="151" xr:uid="{00000000-0005-0000-0000-00002E010000}"/>
    <cellStyle name="20% - Accent6 2 3 2" xfId="152" xr:uid="{00000000-0005-0000-0000-00002F010000}"/>
    <cellStyle name="20% - Accent6 2 3 2 2" xfId="153" xr:uid="{00000000-0005-0000-0000-000030010000}"/>
    <cellStyle name="20% - Accent6 2 3 2 2 2" xfId="641" xr:uid="{00000000-0005-0000-0000-000031010000}"/>
    <cellStyle name="20% - Accent6 2 3 2 3" xfId="642" xr:uid="{00000000-0005-0000-0000-000032010000}"/>
    <cellStyle name="20% - Accent6 2 3 3" xfId="154" xr:uid="{00000000-0005-0000-0000-000033010000}"/>
    <cellStyle name="20% - Accent6 2 3 3 2" xfId="643" xr:uid="{00000000-0005-0000-0000-000034010000}"/>
    <cellStyle name="20% - Accent6 2 3 4" xfId="644" xr:uid="{00000000-0005-0000-0000-000035010000}"/>
    <cellStyle name="20% - Accent6 2 4" xfId="155" xr:uid="{00000000-0005-0000-0000-000036010000}"/>
    <cellStyle name="20% - Accent6 2 4 2" xfId="156" xr:uid="{00000000-0005-0000-0000-000037010000}"/>
    <cellStyle name="20% - Accent6 2 4 2 2" xfId="645" xr:uid="{00000000-0005-0000-0000-000038010000}"/>
    <cellStyle name="20% - Accent6 2 4 3" xfId="646" xr:uid="{00000000-0005-0000-0000-000039010000}"/>
    <cellStyle name="20% - Accent6 2 5" xfId="157" xr:uid="{00000000-0005-0000-0000-00003A010000}"/>
    <cellStyle name="20% - Accent6 2 5 2" xfId="647" xr:uid="{00000000-0005-0000-0000-00003B010000}"/>
    <cellStyle name="20% - Accent6 2 6" xfId="648" xr:uid="{00000000-0005-0000-0000-00003C010000}"/>
    <cellStyle name="20% - Accent6 3" xfId="158" xr:uid="{00000000-0005-0000-0000-00003D010000}"/>
    <cellStyle name="20% - Accent6 3 2" xfId="159" xr:uid="{00000000-0005-0000-0000-00003E010000}"/>
    <cellStyle name="20% - Accent6 3 2 2" xfId="160" xr:uid="{00000000-0005-0000-0000-00003F010000}"/>
    <cellStyle name="20% - Accent6 3 2 2 2" xfId="161" xr:uid="{00000000-0005-0000-0000-000040010000}"/>
    <cellStyle name="20% - Accent6 3 2 2 2 2" xfId="649" xr:uid="{00000000-0005-0000-0000-000041010000}"/>
    <cellStyle name="20% - Accent6 3 2 2 3" xfId="650" xr:uid="{00000000-0005-0000-0000-000042010000}"/>
    <cellStyle name="20% - Accent6 3 2 3" xfId="162" xr:uid="{00000000-0005-0000-0000-000043010000}"/>
    <cellStyle name="20% - Accent6 3 2 3 2" xfId="651" xr:uid="{00000000-0005-0000-0000-000044010000}"/>
    <cellStyle name="20% - Accent6 3 2 4" xfId="652" xr:uid="{00000000-0005-0000-0000-000045010000}"/>
    <cellStyle name="20% - Accent6 3 3" xfId="163" xr:uid="{00000000-0005-0000-0000-000046010000}"/>
    <cellStyle name="20% - Accent6 3 3 2" xfId="164" xr:uid="{00000000-0005-0000-0000-000047010000}"/>
    <cellStyle name="20% - Accent6 3 3 2 2" xfId="653" xr:uid="{00000000-0005-0000-0000-000048010000}"/>
    <cellStyle name="20% - Accent6 3 3 3" xfId="654" xr:uid="{00000000-0005-0000-0000-000049010000}"/>
    <cellStyle name="20% - Accent6 3 4" xfId="165" xr:uid="{00000000-0005-0000-0000-00004A010000}"/>
    <cellStyle name="20% - Accent6 3 4 2" xfId="655" xr:uid="{00000000-0005-0000-0000-00004B010000}"/>
    <cellStyle name="20% - Accent6 3 5" xfId="656" xr:uid="{00000000-0005-0000-0000-00004C010000}"/>
    <cellStyle name="20% - Accent6 4" xfId="166" xr:uid="{00000000-0005-0000-0000-00004D010000}"/>
    <cellStyle name="20% - Accent6 4 2" xfId="167" xr:uid="{00000000-0005-0000-0000-00004E010000}"/>
    <cellStyle name="20% - Accent6 4 2 2" xfId="168" xr:uid="{00000000-0005-0000-0000-00004F010000}"/>
    <cellStyle name="20% - Accent6 4 2 2 2" xfId="657" xr:uid="{00000000-0005-0000-0000-000050010000}"/>
    <cellStyle name="20% - Accent6 4 2 3" xfId="658" xr:uid="{00000000-0005-0000-0000-000051010000}"/>
    <cellStyle name="20% - Accent6 4 3" xfId="169" xr:uid="{00000000-0005-0000-0000-000052010000}"/>
    <cellStyle name="20% - Accent6 4 3 2" xfId="659" xr:uid="{00000000-0005-0000-0000-000053010000}"/>
    <cellStyle name="20% - Accent6 4 4" xfId="660" xr:uid="{00000000-0005-0000-0000-000054010000}"/>
    <cellStyle name="20% - Accent6 5" xfId="661" xr:uid="{00000000-0005-0000-0000-000055010000}"/>
    <cellStyle name="40% - Accent1 2" xfId="170" xr:uid="{00000000-0005-0000-0000-000056010000}"/>
    <cellStyle name="40% - Accent1 2 2" xfId="171" xr:uid="{00000000-0005-0000-0000-000057010000}"/>
    <cellStyle name="40% - Accent1 2 2 2" xfId="172" xr:uid="{00000000-0005-0000-0000-000058010000}"/>
    <cellStyle name="40% - Accent1 2 2 2 2" xfId="173" xr:uid="{00000000-0005-0000-0000-000059010000}"/>
    <cellStyle name="40% - Accent1 2 2 2 2 2" xfId="174" xr:uid="{00000000-0005-0000-0000-00005A010000}"/>
    <cellStyle name="40% - Accent1 2 2 2 2 2 2" xfId="662" xr:uid="{00000000-0005-0000-0000-00005B010000}"/>
    <cellStyle name="40% - Accent1 2 2 2 2 3" xfId="663" xr:uid="{00000000-0005-0000-0000-00005C010000}"/>
    <cellStyle name="40% - Accent1 2 2 2 3" xfId="175" xr:uid="{00000000-0005-0000-0000-00005D010000}"/>
    <cellStyle name="40% - Accent1 2 2 2 3 2" xfId="664" xr:uid="{00000000-0005-0000-0000-00005E010000}"/>
    <cellStyle name="40% - Accent1 2 2 2 4" xfId="665" xr:uid="{00000000-0005-0000-0000-00005F010000}"/>
    <cellStyle name="40% - Accent1 2 2 3" xfId="176" xr:uid="{00000000-0005-0000-0000-000060010000}"/>
    <cellStyle name="40% - Accent1 2 2 3 2" xfId="177" xr:uid="{00000000-0005-0000-0000-000061010000}"/>
    <cellStyle name="40% - Accent1 2 2 3 2 2" xfId="666" xr:uid="{00000000-0005-0000-0000-000062010000}"/>
    <cellStyle name="40% - Accent1 2 2 3 3" xfId="667" xr:uid="{00000000-0005-0000-0000-000063010000}"/>
    <cellStyle name="40% - Accent1 2 2 4" xfId="178" xr:uid="{00000000-0005-0000-0000-000064010000}"/>
    <cellStyle name="40% - Accent1 2 2 4 2" xfId="668" xr:uid="{00000000-0005-0000-0000-000065010000}"/>
    <cellStyle name="40% - Accent1 2 2 5" xfId="669" xr:uid="{00000000-0005-0000-0000-000066010000}"/>
    <cellStyle name="40% - Accent1 2 3" xfId="179" xr:uid="{00000000-0005-0000-0000-000067010000}"/>
    <cellStyle name="40% - Accent1 2 3 2" xfId="180" xr:uid="{00000000-0005-0000-0000-000068010000}"/>
    <cellStyle name="40% - Accent1 2 3 2 2" xfId="181" xr:uid="{00000000-0005-0000-0000-000069010000}"/>
    <cellStyle name="40% - Accent1 2 3 2 2 2" xfId="670" xr:uid="{00000000-0005-0000-0000-00006A010000}"/>
    <cellStyle name="40% - Accent1 2 3 2 3" xfId="671" xr:uid="{00000000-0005-0000-0000-00006B010000}"/>
    <cellStyle name="40% - Accent1 2 3 3" xfId="182" xr:uid="{00000000-0005-0000-0000-00006C010000}"/>
    <cellStyle name="40% - Accent1 2 3 3 2" xfId="672" xr:uid="{00000000-0005-0000-0000-00006D010000}"/>
    <cellStyle name="40% - Accent1 2 3 4" xfId="673" xr:uid="{00000000-0005-0000-0000-00006E010000}"/>
    <cellStyle name="40% - Accent1 2 4" xfId="183" xr:uid="{00000000-0005-0000-0000-00006F010000}"/>
    <cellStyle name="40% - Accent1 2 4 2" xfId="184" xr:uid="{00000000-0005-0000-0000-000070010000}"/>
    <cellStyle name="40% - Accent1 2 4 2 2" xfId="674" xr:uid="{00000000-0005-0000-0000-000071010000}"/>
    <cellStyle name="40% - Accent1 2 4 3" xfId="675" xr:uid="{00000000-0005-0000-0000-000072010000}"/>
    <cellStyle name="40% - Accent1 2 5" xfId="185" xr:uid="{00000000-0005-0000-0000-000073010000}"/>
    <cellStyle name="40% - Accent1 2 5 2" xfId="676" xr:uid="{00000000-0005-0000-0000-000074010000}"/>
    <cellStyle name="40% - Accent1 2 6" xfId="677" xr:uid="{00000000-0005-0000-0000-000075010000}"/>
    <cellStyle name="40% - Accent1 3" xfId="186" xr:uid="{00000000-0005-0000-0000-000076010000}"/>
    <cellStyle name="40% - Accent1 3 2" xfId="187" xr:uid="{00000000-0005-0000-0000-000077010000}"/>
    <cellStyle name="40% - Accent1 3 2 2" xfId="188" xr:uid="{00000000-0005-0000-0000-000078010000}"/>
    <cellStyle name="40% - Accent1 3 2 2 2" xfId="189" xr:uid="{00000000-0005-0000-0000-000079010000}"/>
    <cellStyle name="40% - Accent1 3 2 2 2 2" xfId="678" xr:uid="{00000000-0005-0000-0000-00007A010000}"/>
    <cellStyle name="40% - Accent1 3 2 2 3" xfId="679" xr:uid="{00000000-0005-0000-0000-00007B010000}"/>
    <cellStyle name="40% - Accent1 3 2 3" xfId="190" xr:uid="{00000000-0005-0000-0000-00007C010000}"/>
    <cellStyle name="40% - Accent1 3 2 3 2" xfId="680" xr:uid="{00000000-0005-0000-0000-00007D010000}"/>
    <cellStyle name="40% - Accent1 3 2 4" xfId="681" xr:uid="{00000000-0005-0000-0000-00007E010000}"/>
    <cellStyle name="40% - Accent1 3 3" xfId="191" xr:uid="{00000000-0005-0000-0000-00007F010000}"/>
    <cellStyle name="40% - Accent1 3 3 2" xfId="192" xr:uid="{00000000-0005-0000-0000-000080010000}"/>
    <cellStyle name="40% - Accent1 3 3 2 2" xfId="682" xr:uid="{00000000-0005-0000-0000-000081010000}"/>
    <cellStyle name="40% - Accent1 3 3 3" xfId="683" xr:uid="{00000000-0005-0000-0000-000082010000}"/>
    <cellStyle name="40% - Accent1 3 4" xfId="193" xr:uid="{00000000-0005-0000-0000-000083010000}"/>
    <cellStyle name="40% - Accent1 3 4 2" xfId="684" xr:uid="{00000000-0005-0000-0000-000084010000}"/>
    <cellStyle name="40% - Accent1 3 5" xfId="685" xr:uid="{00000000-0005-0000-0000-000085010000}"/>
    <cellStyle name="40% - Accent1 4" xfId="194" xr:uid="{00000000-0005-0000-0000-000086010000}"/>
    <cellStyle name="40% - Accent1 4 2" xfId="195" xr:uid="{00000000-0005-0000-0000-000087010000}"/>
    <cellStyle name="40% - Accent1 4 2 2" xfId="196" xr:uid="{00000000-0005-0000-0000-000088010000}"/>
    <cellStyle name="40% - Accent1 4 2 2 2" xfId="686" xr:uid="{00000000-0005-0000-0000-000089010000}"/>
    <cellStyle name="40% - Accent1 4 2 3" xfId="687" xr:uid="{00000000-0005-0000-0000-00008A010000}"/>
    <cellStyle name="40% - Accent1 4 3" xfId="197" xr:uid="{00000000-0005-0000-0000-00008B010000}"/>
    <cellStyle name="40% - Accent1 4 3 2" xfId="688" xr:uid="{00000000-0005-0000-0000-00008C010000}"/>
    <cellStyle name="40% - Accent1 4 4" xfId="689" xr:uid="{00000000-0005-0000-0000-00008D010000}"/>
    <cellStyle name="40% - Accent1 5" xfId="690" xr:uid="{00000000-0005-0000-0000-00008E010000}"/>
    <cellStyle name="40% - Accent2 2" xfId="198" xr:uid="{00000000-0005-0000-0000-00008F010000}"/>
    <cellStyle name="40% - Accent2 2 2" xfId="199" xr:uid="{00000000-0005-0000-0000-000090010000}"/>
    <cellStyle name="40% - Accent2 2 2 2" xfId="200" xr:uid="{00000000-0005-0000-0000-000091010000}"/>
    <cellStyle name="40% - Accent2 2 2 2 2" xfId="201" xr:uid="{00000000-0005-0000-0000-000092010000}"/>
    <cellStyle name="40% - Accent2 2 2 2 2 2" xfId="202" xr:uid="{00000000-0005-0000-0000-000093010000}"/>
    <cellStyle name="40% - Accent2 2 2 2 2 2 2" xfId="691" xr:uid="{00000000-0005-0000-0000-000094010000}"/>
    <cellStyle name="40% - Accent2 2 2 2 2 3" xfId="692" xr:uid="{00000000-0005-0000-0000-000095010000}"/>
    <cellStyle name="40% - Accent2 2 2 2 3" xfId="203" xr:uid="{00000000-0005-0000-0000-000096010000}"/>
    <cellStyle name="40% - Accent2 2 2 2 3 2" xfId="693" xr:uid="{00000000-0005-0000-0000-000097010000}"/>
    <cellStyle name="40% - Accent2 2 2 2 4" xfId="694" xr:uid="{00000000-0005-0000-0000-000098010000}"/>
    <cellStyle name="40% - Accent2 2 2 3" xfId="204" xr:uid="{00000000-0005-0000-0000-000099010000}"/>
    <cellStyle name="40% - Accent2 2 2 3 2" xfId="205" xr:uid="{00000000-0005-0000-0000-00009A010000}"/>
    <cellStyle name="40% - Accent2 2 2 3 2 2" xfId="695" xr:uid="{00000000-0005-0000-0000-00009B010000}"/>
    <cellStyle name="40% - Accent2 2 2 3 3" xfId="696" xr:uid="{00000000-0005-0000-0000-00009C010000}"/>
    <cellStyle name="40% - Accent2 2 2 4" xfId="206" xr:uid="{00000000-0005-0000-0000-00009D010000}"/>
    <cellStyle name="40% - Accent2 2 2 4 2" xfId="697" xr:uid="{00000000-0005-0000-0000-00009E010000}"/>
    <cellStyle name="40% - Accent2 2 2 5" xfId="698" xr:uid="{00000000-0005-0000-0000-00009F010000}"/>
    <cellStyle name="40% - Accent2 2 3" xfId="207" xr:uid="{00000000-0005-0000-0000-0000A0010000}"/>
    <cellStyle name="40% - Accent2 2 3 2" xfId="208" xr:uid="{00000000-0005-0000-0000-0000A1010000}"/>
    <cellStyle name="40% - Accent2 2 3 2 2" xfId="209" xr:uid="{00000000-0005-0000-0000-0000A2010000}"/>
    <cellStyle name="40% - Accent2 2 3 2 2 2" xfId="699" xr:uid="{00000000-0005-0000-0000-0000A3010000}"/>
    <cellStyle name="40% - Accent2 2 3 2 3" xfId="700" xr:uid="{00000000-0005-0000-0000-0000A4010000}"/>
    <cellStyle name="40% - Accent2 2 3 3" xfId="210" xr:uid="{00000000-0005-0000-0000-0000A5010000}"/>
    <cellStyle name="40% - Accent2 2 3 3 2" xfId="701" xr:uid="{00000000-0005-0000-0000-0000A6010000}"/>
    <cellStyle name="40% - Accent2 2 3 4" xfId="702" xr:uid="{00000000-0005-0000-0000-0000A7010000}"/>
    <cellStyle name="40% - Accent2 2 4" xfId="211" xr:uid="{00000000-0005-0000-0000-0000A8010000}"/>
    <cellStyle name="40% - Accent2 2 4 2" xfId="212" xr:uid="{00000000-0005-0000-0000-0000A9010000}"/>
    <cellStyle name="40% - Accent2 2 4 2 2" xfId="703" xr:uid="{00000000-0005-0000-0000-0000AA010000}"/>
    <cellStyle name="40% - Accent2 2 4 3" xfId="704" xr:uid="{00000000-0005-0000-0000-0000AB010000}"/>
    <cellStyle name="40% - Accent2 2 5" xfId="213" xr:uid="{00000000-0005-0000-0000-0000AC010000}"/>
    <cellStyle name="40% - Accent2 2 5 2" xfId="705" xr:uid="{00000000-0005-0000-0000-0000AD010000}"/>
    <cellStyle name="40% - Accent2 2 6" xfId="706" xr:uid="{00000000-0005-0000-0000-0000AE010000}"/>
    <cellStyle name="40% - Accent2 3" xfId="214" xr:uid="{00000000-0005-0000-0000-0000AF010000}"/>
    <cellStyle name="40% - Accent2 3 2" xfId="215" xr:uid="{00000000-0005-0000-0000-0000B0010000}"/>
    <cellStyle name="40% - Accent2 3 2 2" xfId="216" xr:uid="{00000000-0005-0000-0000-0000B1010000}"/>
    <cellStyle name="40% - Accent2 3 2 2 2" xfId="217" xr:uid="{00000000-0005-0000-0000-0000B2010000}"/>
    <cellStyle name="40% - Accent2 3 2 2 2 2" xfId="707" xr:uid="{00000000-0005-0000-0000-0000B3010000}"/>
    <cellStyle name="40% - Accent2 3 2 2 3" xfId="708" xr:uid="{00000000-0005-0000-0000-0000B4010000}"/>
    <cellStyle name="40% - Accent2 3 2 3" xfId="218" xr:uid="{00000000-0005-0000-0000-0000B5010000}"/>
    <cellStyle name="40% - Accent2 3 2 3 2" xfId="709" xr:uid="{00000000-0005-0000-0000-0000B6010000}"/>
    <cellStyle name="40% - Accent2 3 2 4" xfId="710" xr:uid="{00000000-0005-0000-0000-0000B7010000}"/>
    <cellStyle name="40% - Accent2 3 3" xfId="219" xr:uid="{00000000-0005-0000-0000-0000B8010000}"/>
    <cellStyle name="40% - Accent2 3 3 2" xfId="220" xr:uid="{00000000-0005-0000-0000-0000B9010000}"/>
    <cellStyle name="40% - Accent2 3 3 2 2" xfId="711" xr:uid="{00000000-0005-0000-0000-0000BA010000}"/>
    <cellStyle name="40% - Accent2 3 3 3" xfId="712" xr:uid="{00000000-0005-0000-0000-0000BB010000}"/>
    <cellStyle name="40% - Accent2 3 4" xfId="221" xr:uid="{00000000-0005-0000-0000-0000BC010000}"/>
    <cellStyle name="40% - Accent2 3 4 2" xfId="713" xr:uid="{00000000-0005-0000-0000-0000BD010000}"/>
    <cellStyle name="40% - Accent2 3 5" xfId="714" xr:uid="{00000000-0005-0000-0000-0000BE010000}"/>
    <cellStyle name="40% - Accent2 4" xfId="222" xr:uid="{00000000-0005-0000-0000-0000BF010000}"/>
    <cellStyle name="40% - Accent2 4 2" xfId="223" xr:uid="{00000000-0005-0000-0000-0000C0010000}"/>
    <cellStyle name="40% - Accent2 4 2 2" xfId="224" xr:uid="{00000000-0005-0000-0000-0000C1010000}"/>
    <cellStyle name="40% - Accent2 4 2 2 2" xfId="715" xr:uid="{00000000-0005-0000-0000-0000C2010000}"/>
    <cellStyle name="40% - Accent2 4 2 3" xfId="716" xr:uid="{00000000-0005-0000-0000-0000C3010000}"/>
    <cellStyle name="40% - Accent2 4 3" xfId="225" xr:uid="{00000000-0005-0000-0000-0000C4010000}"/>
    <cellStyle name="40% - Accent2 4 3 2" xfId="717" xr:uid="{00000000-0005-0000-0000-0000C5010000}"/>
    <cellStyle name="40% - Accent2 4 4" xfId="718" xr:uid="{00000000-0005-0000-0000-0000C6010000}"/>
    <cellStyle name="40% - Accent2 5" xfId="719" xr:uid="{00000000-0005-0000-0000-0000C7010000}"/>
    <cellStyle name="40% - Accent3 2" xfId="226" xr:uid="{00000000-0005-0000-0000-0000C8010000}"/>
    <cellStyle name="40% - Accent3 2 2" xfId="227" xr:uid="{00000000-0005-0000-0000-0000C9010000}"/>
    <cellStyle name="40% - Accent3 2 2 2" xfId="228" xr:uid="{00000000-0005-0000-0000-0000CA010000}"/>
    <cellStyle name="40% - Accent3 2 2 2 2" xfId="229" xr:uid="{00000000-0005-0000-0000-0000CB010000}"/>
    <cellStyle name="40% - Accent3 2 2 2 2 2" xfId="230" xr:uid="{00000000-0005-0000-0000-0000CC010000}"/>
    <cellStyle name="40% - Accent3 2 2 2 2 2 2" xfId="720" xr:uid="{00000000-0005-0000-0000-0000CD010000}"/>
    <cellStyle name="40% - Accent3 2 2 2 2 3" xfId="721" xr:uid="{00000000-0005-0000-0000-0000CE010000}"/>
    <cellStyle name="40% - Accent3 2 2 2 3" xfId="231" xr:uid="{00000000-0005-0000-0000-0000CF010000}"/>
    <cellStyle name="40% - Accent3 2 2 2 3 2" xfId="722" xr:uid="{00000000-0005-0000-0000-0000D0010000}"/>
    <cellStyle name="40% - Accent3 2 2 2 4" xfId="723" xr:uid="{00000000-0005-0000-0000-0000D1010000}"/>
    <cellStyle name="40% - Accent3 2 2 3" xfId="232" xr:uid="{00000000-0005-0000-0000-0000D2010000}"/>
    <cellStyle name="40% - Accent3 2 2 3 2" xfId="233" xr:uid="{00000000-0005-0000-0000-0000D3010000}"/>
    <cellStyle name="40% - Accent3 2 2 3 2 2" xfId="724" xr:uid="{00000000-0005-0000-0000-0000D4010000}"/>
    <cellStyle name="40% - Accent3 2 2 3 3" xfId="725" xr:uid="{00000000-0005-0000-0000-0000D5010000}"/>
    <cellStyle name="40% - Accent3 2 2 4" xfId="234" xr:uid="{00000000-0005-0000-0000-0000D6010000}"/>
    <cellStyle name="40% - Accent3 2 2 4 2" xfId="726" xr:uid="{00000000-0005-0000-0000-0000D7010000}"/>
    <cellStyle name="40% - Accent3 2 2 5" xfId="727" xr:uid="{00000000-0005-0000-0000-0000D8010000}"/>
    <cellStyle name="40% - Accent3 2 3" xfId="235" xr:uid="{00000000-0005-0000-0000-0000D9010000}"/>
    <cellStyle name="40% - Accent3 2 3 2" xfId="236" xr:uid="{00000000-0005-0000-0000-0000DA010000}"/>
    <cellStyle name="40% - Accent3 2 3 2 2" xfId="237" xr:uid="{00000000-0005-0000-0000-0000DB010000}"/>
    <cellStyle name="40% - Accent3 2 3 2 2 2" xfId="728" xr:uid="{00000000-0005-0000-0000-0000DC010000}"/>
    <cellStyle name="40% - Accent3 2 3 2 3" xfId="729" xr:uid="{00000000-0005-0000-0000-0000DD010000}"/>
    <cellStyle name="40% - Accent3 2 3 3" xfId="238" xr:uid="{00000000-0005-0000-0000-0000DE010000}"/>
    <cellStyle name="40% - Accent3 2 3 3 2" xfId="730" xr:uid="{00000000-0005-0000-0000-0000DF010000}"/>
    <cellStyle name="40% - Accent3 2 3 4" xfId="731" xr:uid="{00000000-0005-0000-0000-0000E0010000}"/>
    <cellStyle name="40% - Accent3 2 4" xfId="239" xr:uid="{00000000-0005-0000-0000-0000E1010000}"/>
    <cellStyle name="40% - Accent3 2 4 2" xfId="240" xr:uid="{00000000-0005-0000-0000-0000E2010000}"/>
    <cellStyle name="40% - Accent3 2 4 2 2" xfId="732" xr:uid="{00000000-0005-0000-0000-0000E3010000}"/>
    <cellStyle name="40% - Accent3 2 4 3" xfId="733" xr:uid="{00000000-0005-0000-0000-0000E4010000}"/>
    <cellStyle name="40% - Accent3 2 5" xfId="241" xr:uid="{00000000-0005-0000-0000-0000E5010000}"/>
    <cellStyle name="40% - Accent3 2 5 2" xfId="734" xr:uid="{00000000-0005-0000-0000-0000E6010000}"/>
    <cellStyle name="40% - Accent3 2 6" xfId="735" xr:uid="{00000000-0005-0000-0000-0000E7010000}"/>
    <cellStyle name="40% - Accent3 3" xfId="242" xr:uid="{00000000-0005-0000-0000-0000E8010000}"/>
    <cellStyle name="40% - Accent3 3 2" xfId="243" xr:uid="{00000000-0005-0000-0000-0000E9010000}"/>
    <cellStyle name="40% - Accent3 3 2 2" xfId="244" xr:uid="{00000000-0005-0000-0000-0000EA010000}"/>
    <cellStyle name="40% - Accent3 3 2 2 2" xfId="245" xr:uid="{00000000-0005-0000-0000-0000EB010000}"/>
    <cellStyle name="40% - Accent3 3 2 2 2 2" xfId="736" xr:uid="{00000000-0005-0000-0000-0000EC010000}"/>
    <cellStyle name="40% - Accent3 3 2 2 3" xfId="737" xr:uid="{00000000-0005-0000-0000-0000ED010000}"/>
    <cellStyle name="40% - Accent3 3 2 3" xfId="246" xr:uid="{00000000-0005-0000-0000-0000EE010000}"/>
    <cellStyle name="40% - Accent3 3 2 3 2" xfId="738" xr:uid="{00000000-0005-0000-0000-0000EF010000}"/>
    <cellStyle name="40% - Accent3 3 2 4" xfId="739" xr:uid="{00000000-0005-0000-0000-0000F0010000}"/>
    <cellStyle name="40% - Accent3 3 3" xfId="247" xr:uid="{00000000-0005-0000-0000-0000F1010000}"/>
    <cellStyle name="40% - Accent3 3 3 2" xfId="248" xr:uid="{00000000-0005-0000-0000-0000F2010000}"/>
    <cellStyle name="40% - Accent3 3 3 2 2" xfId="740" xr:uid="{00000000-0005-0000-0000-0000F3010000}"/>
    <cellStyle name="40% - Accent3 3 3 3" xfId="741" xr:uid="{00000000-0005-0000-0000-0000F4010000}"/>
    <cellStyle name="40% - Accent3 3 4" xfId="249" xr:uid="{00000000-0005-0000-0000-0000F5010000}"/>
    <cellStyle name="40% - Accent3 3 4 2" xfId="742" xr:uid="{00000000-0005-0000-0000-0000F6010000}"/>
    <cellStyle name="40% - Accent3 3 5" xfId="743" xr:uid="{00000000-0005-0000-0000-0000F7010000}"/>
    <cellStyle name="40% - Accent3 4" xfId="250" xr:uid="{00000000-0005-0000-0000-0000F8010000}"/>
    <cellStyle name="40% - Accent3 4 2" xfId="251" xr:uid="{00000000-0005-0000-0000-0000F9010000}"/>
    <cellStyle name="40% - Accent3 4 2 2" xfId="252" xr:uid="{00000000-0005-0000-0000-0000FA010000}"/>
    <cellStyle name="40% - Accent3 4 2 2 2" xfId="744" xr:uid="{00000000-0005-0000-0000-0000FB010000}"/>
    <cellStyle name="40% - Accent3 4 2 3" xfId="745" xr:uid="{00000000-0005-0000-0000-0000FC010000}"/>
    <cellStyle name="40% - Accent3 4 3" xfId="253" xr:uid="{00000000-0005-0000-0000-0000FD010000}"/>
    <cellStyle name="40% - Accent3 4 3 2" xfId="746" xr:uid="{00000000-0005-0000-0000-0000FE010000}"/>
    <cellStyle name="40% - Accent3 4 4" xfId="747" xr:uid="{00000000-0005-0000-0000-0000FF010000}"/>
    <cellStyle name="40% - Accent3 5" xfId="748" xr:uid="{00000000-0005-0000-0000-000000020000}"/>
    <cellStyle name="40% - Accent4 2" xfId="254" xr:uid="{00000000-0005-0000-0000-000001020000}"/>
    <cellStyle name="40% - Accent4 2 2" xfId="255" xr:uid="{00000000-0005-0000-0000-000002020000}"/>
    <cellStyle name="40% - Accent4 2 2 2" xfId="256" xr:uid="{00000000-0005-0000-0000-000003020000}"/>
    <cellStyle name="40% - Accent4 2 2 2 2" xfId="257" xr:uid="{00000000-0005-0000-0000-000004020000}"/>
    <cellStyle name="40% - Accent4 2 2 2 2 2" xfId="258" xr:uid="{00000000-0005-0000-0000-000005020000}"/>
    <cellStyle name="40% - Accent4 2 2 2 2 2 2" xfId="749" xr:uid="{00000000-0005-0000-0000-000006020000}"/>
    <cellStyle name="40% - Accent4 2 2 2 2 3" xfId="750" xr:uid="{00000000-0005-0000-0000-000007020000}"/>
    <cellStyle name="40% - Accent4 2 2 2 3" xfId="259" xr:uid="{00000000-0005-0000-0000-000008020000}"/>
    <cellStyle name="40% - Accent4 2 2 2 3 2" xfId="751" xr:uid="{00000000-0005-0000-0000-000009020000}"/>
    <cellStyle name="40% - Accent4 2 2 2 4" xfId="752" xr:uid="{00000000-0005-0000-0000-00000A020000}"/>
    <cellStyle name="40% - Accent4 2 2 3" xfId="260" xr:uid="{00000000-0005-0000-0000-00000B020000}"/>
    <cellStyle name="40% - Accent4 2 2 3 2" xfId="261" xr:uid="{00000000-0005-0000-0000-00000C020000}"/>
    <cellStyle name="40% - Accent4 2 2 3 2 2" xfId="753" xr:uid="{00000000-0005-0000-0000-00000D020000}"/>
    <cellStyle name="40% - Accent4 2 2 3 3" xfId="754" xr:uid="{00000000-0005-0000-0000-00000E020000}"/>
    <cellStyle name="40% - Accent4 2 2 4" xfId="262" xr:uid="{00000000-0005-0000-0000-00000F020000}"/>
    <cellStyle name="40% - Accent4 2 2 4 2" xfId="755" xr:uid="{00000000-0005-0000-0000-000010020000}"/>
    <cellStyle name="40% - Accent4 2 2 5" xfId="756" xr:uid="{00000000-0005-0000-0000-000011020000}"/>
    <cellStyle name="40% - Accent4 2 3" xfId="263" xr:uid="{00000000-0005-0000-0000-000012020000}"/>
    <cellStyle name="40% - Accent4 2 3 2" xfId="264" xr:uid="{00000000-0005-0000-0000-000013020000}"/>
    <cellStyle name="40% - Accent4 2 3 2 2" xfId="265" xr:uid="{00000000-0005-0000-0000-000014020000}"/>
    <cellStyle name="40% - Accent4 2 3 2 2 2" xfId="757" xr:uid="{00000000-0005-0000-0000-000015020000}"/>
    <cellStyle name="40% - Accent4 2 3 2 3" xfId="758" xr:uid="{00000000-0005-0000-0000-000016020000}"/>
    <cellStyle name="40% - Accent4 2 3 3" xfId="266" xr:uid="{00000000-0005-0000-0000-000017020000}"/>
    <cellStyle name="40% - Accent4 2 3 3 2" xfId="759" xr:uid="{00000000-0005-0000-0000-000018020000}"/>
    <cellStyle name="40% - Accent4 2 3 4" xfId="760" xr:uid="{00000000-0005-0000-0000-000019020000}"/>
    <cellStyle name="40% - Accent4 2 4" xfId="267" xr:uid="{00000000-0005-0000-0000-00001A020000}"/>
    <cellStyle name="40% - Accent4 2 4 2" xfId="268" xr:uid="{00000000-0005-0000-0000-00001B020000}"/>
    <cellStyle name="40% - Accent4 2 4 2 2" xfId="761" xr:uid="{00000000-0005-0000-0000-00001C020000}"/>
    <cellStyle name="40% - Accent4 2 4 3" xfId="762" xr:uid="{00000000-0005-0000-0000-00001D020000}"/>
    <cellStyle name="40% - Accent4 2 5" xfId="269" xr:uid="{00000000-0005-0000-0000-00001E020000}"/>
    <cellStyle name="40% - Accent4 2 5 2" xfId="763" xr:uid="{00000000-0005-0000-0000-00001F020000}"/>
    <cellStyle name="40% - Accent4 2 6" xfId="764" xr:uid="{00000000-0005-0000-0000-000020020000}"/>
    <cellStyle name="40% - Accent4 3" xfId="270" xr:uid="{00000000-0005-0000-0000-000021020000}"/>
    <cellStyle name="40% - Accent4 3 2" xfId="271" xr:uid="{00000000-0005-0000-0000-000022020000}"/>
    <cellStyle name="40% - Accent4 3 2 2" xfId="272" xr:uid="{00000000-0005-0000-0000-000023020000}"/>
    <cellStyle name="40% - Accent4 3 2 2 2" xfId="273" xr:uid="{00000000-0005-0000-0000-000024020000}"/>
    <cellStyle name="40% - Accent4 3 2 2 2 2" xfId="765" xr:uid="{00000000-0005-0000-0000-000025020000}"/>
    <cellStyle name="40% - Accent4 3 2 2 3" xfId="766" xr:uid="{00000000-0005-0000-0000-000026020000}"/>
    <cellStyle name="40% - Accent4 3 2 3" xfId="274" xr:uid="{00000000-0005-0000-0000-000027020000}"/>
    <cellStyle name="40% - Accent4 3 2 3 2" xfId="767" xr:uid="{00000000-0005-0000-0000-000028020000}"/>
    <cellStyle name="40% - Accent4 3 2 4" xfId="768" xr:uid="{00000000-0005-0000-0000-000029020000}"/>
    <cellStyle name="40% - Accent4 3 3" xfId="275" xr:uid="{00000000-0005-0000-0000-00002A020000}"/>
    <cellStyle name="40% - Accent4 3 3 2" xfId="276" xr:uid="{00000000-0005-0000-0000-00002B020000}"/>
    <cellStyle name="40% - Accent4 3 3 2 2" xfId="769" xr:uid="{00000000-0005-0000-0000-00002C020000}"/>
    <cellStyle name="40% - Accent4 3 3 3" xfId="770" xr:uid="{00000000-0005-0000-0000-00002D020000}"/>
    <cellStyle name="40% - Accent4 3 4" xfId="277" xr:uid="{00000000-0005-0000-0000-00002E020000}"/>
    <cellStyle name="40% - Accent4 3 4 2" xfId="771" xr:uid="{00000000-0005-0000-0000-00002F020000}"/>
    <cellStyle name="40% - Accent4 3 5" xfId="772" xr:uid="{00000000-0005-0000-0000-000030020000}"/>
    <cellStyle name="40% - Accent4 4" xfId="278" xr:uid="{00000000-0005-0000-0000-000031020000}"/>
    <cellStyle name="40% - Accent4 4 2" xfId="279" xr:uid="{00000000-0005-0000-0000-000032020000}"/>
    <cellStyle name="40% - Accent4 4 2 2" xfId="280" xr:uid="{00000000-0005-0000-0000-000033020000}"/>
    <cellStyle name="40% - Accent4 4 2 2 2" xfId="773" xr:uid="{00000000-0005-0000-0000-000034020000}"/>
    <cellStyle name="40% - Accent4 4 2 3" xfId="774" xr:uid="{00000000-0005-0000-0000-000035020000}"/>
    <cellStyle name="40% - Accent4 4 3" xfId="281" xr:uid="{00000000-0005-0000-0000-000036020000}"/>
    <cellStyle name="40% - Accent4 4 3 2" xfId="775" xr:uid="{00000000-0005-0000-0000-000037020000}"/>
    <cellStyle name="40% - Accent4 4 4" xfId="776" xr:uid="{00000000-0005-0000-0000-000038020000}"/>
    <cellStyle name="40% - Accent4 5" xfId="777" xr:uid="{00000000-0005-0000-0000-000039020000}"/>
    <cellStyle name="40% - Accent5 2" xfId="282" xr:uid="{00000000-0005-0000-0000-00003A020000}"/>
    <cellStyle name="40% - Accent5 2 2" xfId="283" xr:uid="{00000000-0005-0000-0000-00003B020000}"/>
    <cellStyle name="40% - Accent5 2 2 2" xfId="284" xr:uid="{00000000-0005-0000-0000-00003C020000}"/>
    <cellStyle name="40% - Accent5 2 2 2 2" xfId="285" xr:uid="{00000000-0005-0000-0000-00003D020000}"/>
    <cellStyle name="40% - Accent5 2 2 2 2 2" xfId="286" xr:uid="{00000000-0005-0000-0000-00003E020000}"/>
    <cellStyle name="40% - Accent5 2 2 2 2 2 2" xfId="778" xr:uid="{00000000-0005-0000-0000-00003F020000}"/>
    <cellStyle name="40% - Accent5 2 2 2 2 3" xfId="779" xr:uid="{00000000-0005-0000-0000-000040020000}"/>
    <cellStyle name="40% - Accent5 2 2 2 3" xfId="287" xr:uid="{00000000-0005-0000-0000-000041020000}"/>
    <cellStyle name="40% - Accent5 2 2 2 3 2" xfId="780" xr:uid="{00000000-0005-0000-0000-000042020000}"/>
    <cellStyle name="40% - Accent5 2 2 2 4" xfId="781" xr:uid="{00000000-0005-0000-0000-000043020000}"/>
    <cellStyle name="40% - Accent5 2 2 3" xfId="288" xr:uid="{00000000-0005-0000-0000-000044020000}"/>
    <cellStyle name="40% - Accent5 2 2 3 2" xfId="289" xr:uid="{00000000-0005-0000-0000-000045020000}"/>
    <cellStyle name="40% - Accent5 2 2 3 2 2" xfId="782" xr:uid="{00000000-0005-0000-0000-000046020000}"/>
    <cellStyle name="40% - Accent5 2 2 3 3" xfId="783" xr:uid="{00000000-0005-0000-0000-000047020000}"/>
    <cellStyle name="40% - Accent5 2 2 4" xfId="290" xr:uid="{00000000-0005-0000-0000-000048020000}"/>
    <cellStyle name="40% - Accent5 2 2 4 2" xfId="784" xr:uid="{00000000-0005-0000-0000-000049020000}"/>
    <cellStyle name="40% - Accent5 2 2 5" xfId="785" xr:uid="{00000000-0005-0000-0000-00004A020000}"/>
    <cellStyle name="40% - Accent5 2 3" xfId="291" xr:uid="{00000000-0005-0000-0000-00004B020000}"/>
    <cellStyle name="40% - Accent5 2 3 2" xfId="292" xr:uid="{00000000-0005-0000-0000-00004C020000}"/>
    <cellStyle name="40% - Accent5 2 3 2 2" xfId="293" xr:uid="{00000000-0005-0000-0000-00004D020000}"/>
    <cellStyle name="40% - Accent5 2 3 2 2 2" xfId="786" xr:uid="{00000000-0005-0000-0000-00004E020000}"/>
    <cellStyle name="40% - Accent5 2 3 2 3" xfId="787" xr:uid="{00000000-0005-0000-0000-00004F020000}"/>
    <cellStyle name="40% - Accent5 2 3 3" xfId="294" xr:uid="{00000000-0005-0000-0000-000050020000}"/>
    <cellStyle name="40% - Accent5 2 3 3 2" xfId="788" xr:uid="{00000000-0005-0000-0000-000051020000}"/>
    <cellStyle name="40% - Accent5 2 3 4" xfId="789" xr:uid="{00000000-0005-0000-0000-000052020000}"/>
    <cellStyle name="40% - Accent5 2 4" xfId="295" xr:uid="{00000000-0005-0000-0000-000053020000}"/>
    <cellStyle name="40% - Accent5 2 4 2" xfId="296" xr:uid="{00000000-0005-0000-0000-000054020000}"/>
    <cellStyle name="40% - Accent5 2 4 2 2" xfId="790" xr:uid="{00000000-0005-0000-0000-000055020000}"/>
    <cellStyle name="40% - Accent5 2 4 3" xfId="791" xr:uid="{00000000-0005-0000-0000-000056020000}"/>
    <cellStyle name="40% - Accent5 2 5" xfId="297" xr:uid="{00000000-0005-0000-0000-000057020000}"/>
    <cellStyle name="40% - Accent5 2 5 2" xfId="792" xr:uid="{00000000-0005-0000-0000-000058020000}"/>
    <cellStyle name="40% - Accent5 2 6" xfId="793" xr:uid="{00000000-0005-0000-0000-000059020000}"/>
    <cellStyle name="40% - Accent5 3" xfId="298" xr:uid="{00000000-0005-0000-0000-00005A020000}"/>
    <cellStyle name="40% - Accent5 3 2" xfId="299" xr:uid="{00000000-0005-0000-0000-00005B020000}"/>
    <cellStyle name="40% - Accent5 3 2 2" xfId="300" xr:uid="{00000000-0005-0000-0000-00005C020000}"/>
    <cellStyle name="40% - Accent5 3 2 2 2" xfId="301" xr:uid="{00000000-0005-0000-0000-00005D020000}"/>
    <cellStyle name="40% - Accent5 3 2 2 2 2" xfId="794" xr:uid="{00000000-0005-0000-0000-00005E020000}"/>
    <cellStyle name="40% - Accent5 3 2 2 3" xfId="795" xr:uid="{00000000-0005-0000-0000-00005F020000}"/>
    <cellStyle name="40% - Accent5 3 2 3" xfId="302" xr:uid="{00000000-0005-0000-0000-000060020000}"/>
    <cellStyle name="40% - Accent5 3 2 3 2" xfId="796" xr:uid="{00000000-0005-0000-0000-000061020000}"/>
    <cellStyle name="40% - Accent5 3 2 4" xfId="797" xr:uid="{00000000-0005-0000-0000-000062020000}"/>
    <cellStyle name="40% - Accent5 3 3" xfId="303" xr:uid="{00000000-0005-0000-0000-000063020000}"/>
    <cellStyle name="40% - Accent5 3 3 2" xfId="304" xr:uid="{00000000-0005-0000-0000-000064020000}"/>
    <cellStyle name="40% - Accent5 3 3 2 2" xfId="798" xr:uid="{00000000-0005-0000-0000-000065020000}"/>
    <cellStyle name="40% - Accent5 3 3 3" xfId="799" xr:uid="{00000000-0005-0000-0000-000066020000}"/>
    <cellStyle name="40% - Accent5 3 4" xfId="305" xr:uid="{00000000-0005-0000-0000-000067020000}"/>
    <cellStyle name="40% - Accent5 3 4 2" xfId="800" xr:uid="{00000000-0005-0000-0000-000068020000}"/>
    <cellStyle name="40% - Accent5 3 5" xfId="801" xr:uid="{00000000-0005-0000-0000-000069020000}"/>
    <cellStyle name="40% - Accent5 4" xfId="306" xr:uid="{00000000-0005-0000-0000-00006A020000}"/>
    <cellStyle name="40% - Accent5 4 2" xfId="307" xr:uid="{00000000-0005-0000-0000-00006B020000}"/>
    <cellStyle name="40% - Accent5 4 2 2" xfId="308" xr:uid="{00000000-0005-0000-0000-00006C020000}"/>
    <cellStyle name="40% - Accent5 4 2 2 2" xfId="802" xr:uid="{00000000-0005-0000-0000-00006D020000}"/>
    <cellStyle name="40% - Accent5 4 2 3" xfId="803" xr:uid="{00000000-0005-0000-0000-00006E020000}"/>
    <cellStyle name="40% - Accent5 4 3" xfId="309" xr:uid="{00000000-0005-0000-0000-00006F020000}"/>
    <cellStyle name="40% - Accent5 4 3 2" xfId="804" xr:uid="{00000000-0005-0000-0000-000070020000}"/>
    <cellStyle name="40% - Accent5 4 4" xfId="805" xr:uid="{00000000-0005-0000-0000-000071020000}"/>
    <cellStyle name="40% - Accent5 5" xfId="806" xr:uid="{00000000-0005-0000-0000-000072020000}"/>
    <cellStyle name="40% - Accent6 2" xfId="310" xr:uid="{00000000-0005-0000-0000-000073020000}"/>
    <cellStyle name="40% - Accent6 2 2" xfId="311" xr:uid="{00000000-0005-0000-0000-000074020000}"/>
    <cellStyle name="40% - Accent6 2 2 2" xfId="312" xr:uid="{00000000-0005-0000-0000-000075020000}"/>
    <cellStyle name="40% - Accent6 2 2 2 2" xfId="313" xr:uid="{00000000-0005-0000-0000-000076020000}"/>
    <cellStyle name="40% - Accent6 2 2 2 2 2" xfId="314" xr:uid="{00000000-0005-0000-0000-000077020000}"/>
    <cellStyle name="40% - Accent6 2 2 2 2 2 2" xfId="807" xr:uid="{00000000-0005-0000-0000-000078020000}"/>
    <cellStyle name="40% - Accent6 2 2 2 2 3" xfId="808" xr:uid="{00000000-0005-0000-0000-000079020000}"/>
    <cellStyle name="40% - Accent6 2 2 2 3" xfId="315" xr:uid="{00000000-0005-0000-0000-00007A020000}"/>
    <cellStyle name="40% - Accent6 2 2 2 3 2" xfId="809" xr:uid="{00000000-0005-0000-0000-00007B020000}"/>
    <cellStyle name="40% - Accent6 2 2 2 4" xfId="810" xr:uid="{00000000-0005-0000-0000-00007C020000}"/>
    <cellStyle name="40% - Accent6 2 2 3" xfId="316" xr:uid="{00000000-0005-0000-0000-00007D020000}"/>
    <cellStyle name="40% - Accent6 2 2 3 2" xfId="317" xr:uid="{00000000-0005-0000-0000-00007E020000}"/>
    <cellStyle name="40% - Accent6 2 2 3 2 2" xfId="811" xr:uid="{00000000-0005-0000-0000-00007F020000}"/>
    <cellStyle name="40% - Accent6 2 2 3 3" xfId="812" xr:uid="{00000000-0005-0000-0000-000080020000}"/>
    <cellStyle name="40% - Accent6 2 2 4" xfId="318" xr:uid="{00000000-0005-0000-0000-000081020000}"/>
    <cellStyle name="40% - Accent6 2 2 4 2" xfId="813" xr:uid="{00000000-0005-0000-0000-000082020000}"/>
    <cellStyle name="40% - Accent6 2 2 5" xfId="814" xr:uid="{00000000-0005-0000-0000-000083020000}"/>
    <cellStyle name="40% - Accent6 2 3" xfId="319" xr:uid="{00000000-0005-0000-0000-000084020000}"/>
    <cellStyle name="40% - Accent6 2 3 2" xfId="320" xr:uid="{00000000-0005-0000-0000-000085020000}"/>
    <cellStyle name="40% - Accent6 2 3 2 2" xfId="321" xr:uid="{00000000-0005-0000-0000-000086020000}"/>
    <cellStyle name="40% - Accent6 2 3 2 2 2" xfId="815" xr:uid="{00000000-0005-0000-0000-000087020000}"/>
    <cellStyle name="40% - Accent6 2 3 2 3" xfId="816" xr:uid="{00000000-0005-0000-0000-000088020000}"/>
    <cellStyle name="40% - Accent6 2 3 3" xfId="322" xr:uid="{00000000-0005-0000-0000-000089020000}"/>
    <cellStyle name="40% - Accent6 2 3 3 2" xfId="817" xr:uid="{00000000-0005-0000-0000-00008A020000}"/>
    <cellStyle name="40% - Accent6 2 3 4" xfId="818" xr:uid="{00000000-0005-0000-0000-00008B020000}"/>
    <cellStyle name="40% - Accent6 2 4" xfId="323" xr:uid="{00000000-0005-0000-0000-00008C020000}"/>
    <cellStyle name="40% - Accent6 2 4 2" xfId="324" xr:uid="{00000000-0005-0000-0000-00008D020000}"/>
    <cellStyle name="40% - Accent6 2 4 2 2" xfId="819" xr:uid="{00000000-0005-0000-0000-00008E020000}"/>
    <cellStyle name="40% - Accent6 2 4 3" xfId="820" xr:uid="{00000000-0005-0000-0000-00008F020000}"/>
    <cellStyle name="40% - Accent6 2 5" xfId="325" xr:uid="{00000000-0005-0000-0000-000090020000}"/>
    <cellStyle name="40% - Accent6 2 5 2" xfId="821" xr:uid="{00000000-0005-0000-0000-000091020000}"/>
    <cellStyle name="40% - Accent6 2 6" xfId="822" xr:uid="{00000000-0005-0000-0000-000092020000}"/>
    <cellStyle name="40% - Accent6 3" xfId="326" xr:uid="{00000000-0005-0000-0000-000093020000}"/>
    <cellStyle name="40% - Accent6 3 2" xfId="327" xr:uid="{00000000-0005-0000-0000-000094020000}"/>
    <cellStyle name="40% - Accent6 3 2 2" xfId="328" xr:uid="{00000000-0005-0000-0000-000095020000}"/>
    <cellStyle name="40% - Accent6 3 2 2 2" xfId="329" xr:uid="{00000000-0005-0000-0000-000096020000}"/>
    <cellStyle name="40% - Accent6 3 2 2 2 2" xfId="823" xr:uid="{00000000-0005-0000-0000-000097020000}"/>
    <cellStyle name="40% - Accent6 3 2 2 3" xfId="824" xr:uid="{00000000-0005-0000-0000-000098020000}"/>
    <cellStyle name="40% - Accent6 3 2 3" xfId="330" xr:uid="{00000000-0005-0000-0000-000099020000}"/>
    <cellStyle name="40% - Accent6 3 2 3 2" xfId="825" xr:uid="{00000000-0005-0000-0000-00009A020000}"/>
    <cellStyle name="40% - Accent6 3 2 4" xfId="826" xr:uid="{00000000-0005-0000-0000-00009B020000}"/>
    <cellStyle name="40% - Accent6 3 3" xfId="331" xr:uid="{00000000-0005-0000-0000-00009C020000}"/>
    <cellStyle name="40% - Accent6 3 3 2" xfId="332" xr:uid="{00000000-0005-0000-0000-00009D020000}"/>
    <cellStyle name="40% - Accent6 3 3 2 2" xfId="827" xr:uid="{00000000-0005-0000-0000-00009E020000}"/>
    <cellStyle name="40% - Accent6 3 3 3" xfId="828" xr:uid="{00000000-0005-0000-0000-00009F020000}"/>
    <cellStyle name="40% - Accent6 3 4" xfId="333" xr:uid="{00000000-0005-0000-0000-0000A0020000}"/>
    <cellStyle name="40% - Accent6 3 4 2" xfId="829" xr:uid="{00000000-0005-0000-0000-0000A1020000}"/>
    <cellStyle name="40% - Accent6 3 5" xfId="830" xr:uid="{00000000-0005-0000-0000-0000A2020000}"/>
    <cellStyle name="40% - Accent6 4" xfId="334" xr:uid="{00000000-0005-0000-0000-0000A3020000}"/>
    <cellStyle name="40% - Accent6 4 2" xfId="335" xr:uid="{00000000-0005-0000-0000-0000A4020000}"/>
    <cellStyle name="40% - Accent6 4 2 2" xfId="336" xr:uid="{00000000-0005-0000-0000-0000A5020000}"/>
    <cellStyle name="40% - Accent6 4 2 2 2" xfId="831" xr:uid="{00000000-0005-0000-0000-0000A6020000}"/>
    <cellStyle name="40% - Accent6 4 2 3" xfId="832" xr:uid="{00000000-0005-0000-0000-0000A7020000}"/>
    <cellStyle name="40% - Accent6 4 3" xfId="337" xr:uid="{00000000-0005-0000-0000-0000A8020000}"/>
    <cellStyle name="40% - Accent6 4 3 2" xfId="833" xr:uid="{00000000-0005-0000-0000-0000A9020000}"/>
    <cellStyle name="40% - Accent6 4 4" xfId="834" xr:uid="{00000000-0005-0000-0000-0000AA020000}"/>
    <cellStyle name="40% - Accent6 5" xfId="835" xr:uid="{00000000-0005-0000-0000-0000AB020000}"/>
    <cellStyle name="60% - Accent1 2" xfId="338" xr:uid="{00000000-0005-0000-0000-0000AC020000}"/>
    <cellStyle name="60% - Accent2 2" xfId="339" xr:uid="{00000000-0005-0000-0000-0000AD020000}"/>
    <cellStyle name="60% - Accent3 2" xfId="340" xr:uid="{00000000-0005-0000-0000-0000AE020000}"/>
    <cellStyle name="60% - Accent4 2" xfId="341" xr:uid="{00000000-0005-0000-0000-0000AF020000}"/>
    <cellStyle name="60% - Accent5 2" xfId="342" xr:uid="{00000000-0005-0000-0000-0000B0020000}"/>
    <cellStyle name="60% - Accent6 2" xfId="343" xr:uid="{00000000-0005-0000-0000-0000B1020000}"/>
    <cellStyle name="Accent1 2" xfId="344" xr:uid="{00000000-0005-0000-0000-0000B2020000}"/>
    <cellStyle name="Accent2 2" xfId="345" xr:uid="{00000000-0005-0000-0000-0000B3020000}"/>
    <cellStyle name="Accent3 2" xfId="346" xr:uid="{00000000-0005-0000-0000-0000B4020000}"/>
    <cellStyle name="Accent4 2" xfId="347" xr:uid="{00000000-0005-0000-0000-0000B5020000}"/>
    <cellStyle name="Accent5 2" xfId="348" xr:uid="{00000000-0005-0000-0000-0000B6020000}"/>
    <cellStyle name="Accent6 2" xfId="349" xr:uid="{00000000-0005-0000-0000-0000B7020000}"/>
    <cellStyle name="Bad 2" xfId="350" xr:uid="{00000000-0005-0000-0000-0000B8020000}"/>
    <cellStyle name="Calculation 2" xfId="351" xr:uid="{00000000-0005-0000-0000-0000B9020000}"/>
    <cellStyle name="Check Cell 2" xfId="352" xr:uid="{00000000-0005-0000-0000-0000BA020000}"/>
    <cellStyle name="Comma" xfId="962" builtinId="3"/>
    <cellStyle name="Currency 2" xfId="487" xr:uid="{00000000-0005-0000-0000-0000BC020000}"/>
    <cellStyle name="Explanatory Text 2" xfId="353" xr:uid="{00000000-0005-0000-0000-0000BD020000}"/>
    <cellStyle name="Good 2" xfId="354" xr:uid="{00000000-0005-0000-0000-0000BE020000}"/>
    <cellStyle name="Hyperlink 2" xfId="355" xr:uid="{00000000-0005-0000-0000-0000BF020000}"/>
    <cellStyle name="Input 2" xfId="356" xr:uid="{00000000-0005-0000-0000-0000C0020000}"/>
    <cellStyle name="Linked Cell 2" xfId="357" xr:uid="{00000000-0005-0000-0000-0000C1020000}"/>
    <cellStyle name="Neutral 2" xfId="358" xr:uid="{00000000-0005-0000-0000-0000C2020000}"/>
    <cellStyle name="Normal" xfId="0" builtinId="0"/>
    <cellStyle name="Normal 10" xfId="359" xr:uid="{00000000-0005-0000-0000-0000C4020000}"/>
    <cellStyle name="Normal 10 2" xfId="836" xr:uid="{00000000-0005-0000-0000-0000C5020000}"/>
    <cellStyle name="Normal 11" xfId="360" xr:uid="{00000000-0005-0000-0000-0000C6020000}"/>
    <cellStyle name="Normal 11 2" xfId="837" xr:uid="{00000000-0005-0000-0000-0000C7020000}"/>
    <cellStyle name="Normal 12" xfId="361" xr:uid="{00000000-0005-0000-0000-0000C8020000}"/>
    <cellStyle name="Normal 12 2" xfId="838" xr:uid="{00000000-0005-0000-0000-0000C9020000}"/>
    <cellStyle name="Normal 13" xfId="362" xr:uid="{00000000-0005-0000-0000-0000CA020000}"/>
    <cellStyle name="Normal 13 2" xfId="839" xr:uid="{00000000-0005-0000-0000-0000CB020000}"/>
    <cellStyle name="Normal 14" xfId="363" xr:uid="{00000000-0005-0000-0000-0000CC020000}"/>
    <cellStyle name="Normal 14 2" xfId="840" xr:uid="{00000000-0005-0000-0000-0000CD020000}"/>
    <cellStyle name="Normal 15" xfId="841" xr:uid="{00000000-0005-0000-0000-0000CE020000}"/>
    <cellStyle name="Normal 16" xfId="842" xr:uid="{00000000-0005-0000-0000-0000CF020000}"/>
    <cellStyle name="Normal 2" xfId="1" xr:uid="{00000000-0005-0000-0000-0000D0020000}"/>
    <cellStyle name="Normal 2 2" xfId="364" xr:uid="{00000000-0005-0000-0000-0000D1020000}"/>
    <cellStyle name="Normal 2 2 2" xfId="365" xr:uid="{00000000-0005-0000-0000-0000D2020000}"/>
    <cellStyle name="Normal 2 2 2 2" xfId="366" xr:uid="{00000000-0005-0000-0000-0000D3020000}"/>
    <cellStyle name="Normal 2 2 2 2 2" xfId="367" xr:uid="{00000000-0005-0000-0000-0000D4020000}"/>
    <cellStyle name="Normal 2 2 2 2 2 2" xfId="843" xr:uid="{00000000-0005-0000-0000-0000D5020000}"/>
    <cellStyle name="Normal 2 2 2 2 3" xfId="844" xr:uid="{00000000-0005-0000-0000-0000D6020000}"/>
    <cellStyle name="Normal 2 2 2 3" xfId="368" xr:uid="{00000000-0005-0000-0000-0000D7020000}"/>
    <cellStyle name="Normal 2 2 2 3 2" xfId="845" xr:uid="{00000000-0005-0000-0000-0000D8020000}"/>
    <cellStyle name="Normal 2 2 2 4" xfId="846" xr:uid="{00000000-0005-0000-0000-0000D9020000}"/>
    <cellStyle name="Normal 2 2 3" xfId="369" xr:uid="{00000000-0005-0000-0000-0000DA020000}"/>
    <cellStyle name="Normal 2 2 3 2" xfId="370" xr:uid="{00000000-0005-0000-0000-0000DB020000}"/>
    <cellStyle name="Normal 2 2 3 2 2" xfId="847" xr:uid="{00000000-0005-0000-0000-0000DC020000}"/>
    <cellStyle name="Normal 2 2 3 3" xfId="848" xr:uid="{00000000-0005-0000-0000-0000DD020000}"/>
    <cellStyle name="Normal 2 2 4" xfId="371" xr:uid="{00000000-0005-0000-0000-0000DE020000}"/>
    <cellStyle name="Normal 2 2 4 2" xfId="849" xr:uid="{00000000-0005-0000-0000-0000DF020000}"/>
    <cellStyle name="Normal 2 2 5" xfId="850" xr:uid="{00000000-0005-0000-0000-0000E0020000}"/>
    <cellStyle name="Normal 2 3" xfId="372" xr:uid="{00000000-0005-0000-0000-0000E1020000}"/>
    <cellStyle name="Normal 2 3 2" xfId="373" xr:uid="{00000000-0005-0000-0000-0000E2020000}"/>
    <cellStyle name="Normal 2 3 2 2" xfId="374" xr:uid="{00000000-0005-0000-0000-0000E3020000}"/>
    <cellStyle name="Normal 2 3 2 2 2" xfId="851" xr:uid="{00000000-0005-0000-0000-0000E4020000}"/>
    <cellStyle name="Normal 2 3 2 3" xfId="852" xr:uid="{00000000-0005-0000-0000-0000E5020000}"/>
    <cellStyle name="Normal 2 3 3" xfId="375" xr:uid="{00000000-0005-0000-0000-0000E6020000}"/>
    <cellStyle name="Normal 2 3 3 2" xfId="853" xr:uid="{00000000-0005-0000-0000-0000E7020000}"/>
    <cellStyle name="Normal 2 3 4" xfId="854" xr:uid="{00000000-0005-0000-0000-0000E8020000}"/>
    <cellStyle name="Normal 2 4" xfId="376" xr:uid="{00000000-0005-0000-0000-0000E9020000}"/>
    <cellStyle name="Normal 2 4 2" xfId="377" xr:uid="{00000000-0005-0000-0000-0000EA020000}"/>
    <cellStyle name="Normal 2 4 2 2" xfId="855" xr:uid="{00000000-0005-0000-0000-0000EB020000}"/>
    <cellStyle name="Normal 2 4 3" xfId="856" xr:uid="{00000000-0005-0000-0000-0000EC020000}"/>
    <cellStyle name="Normal 2 5" xfId="378" xr:uid="{00000000-0005-0000-0000-0000ED020000}"/>
    <cellStyle name="Normal 2 5 2" xfId="857" xr:uid="{00000000-0005-0000-0000-0000EE020000}"/>
    <cellStyle name="Normal 2 6" xfId="858" xr:uid="{00000000-0005-0000-0000-0000EF020000}"/>
    <cellStyle name="Normal 3" xfId="379" xr:uid="{00000000-0005-0000-0000-0000F0020000}"/>
    <cellStyle name="Normal 3 2" xfId="380" xr:uid="{00000000-0005-0000-0000-0000F1020000}"/>
    <cellStyle name="Normal 3 2 2" xfId="381" xr:uid="{00000000-0005-0000-0000-0000F2020000}"/>
    <cellStyle name="Normal 3 2 2 2" xfId="382" xr:uid="{00000000-0005-0000-0000-0000F3020000}"/>
    <cellStyle name="Normal 3 2 2 2 2" xfId="383" xr:uid="{00000000-0005-0000-0000-0000F4020000}"/>
    <cellStyle name="Normal 3 2 2 2 2 2" xfId="859" xr:uid="{00000000-0005-0000-0000-0000F5020000}"/>
    <cellStyle name="Normal 3 2 2 2 3" xfId="860" xr:uid="{00000000-0005-0000-0000-0000F6020000}"/>
    <cellStyle name="Normal 3 2 2 3" xfId="384" xr:uid="{00000000-0005-0000-0000-0000F7020000}"/>
    <cellStyle name="Normal 3 2 2 3 2" xfId="861" xr:uid="{00000000-0005-0000-0000-0000F8020000}"/>
    <cellStyle name="Normal 3 2 2 4" xfId="862" xr:uid="{00000000-0005-0000-0000-0000F9020000}"/>
    <cellStyle name="Normal 3 2 3" xfId="385" xr:uid="{00000000-0005-0000-0000-0000FA020000}"/>
    <cellStyle name="Normal 3 2 3 2" xfId="386" xr:uid="{00000000-0005-0000-0000-0000FB020000}"/>
    <cellStyle name="Normal 3 2 3 2 2" xfId="863" xr:uid="{00000000-0005-0000-0000-0000FC020000}"/>
    <cellStyle name="Normal 3 2 3 3" xfId="864" xr:uid="{00000000-0005-0000-0000-0000FD020000}"/>
    <cellStyle name="Normal 3 2 4" xfId="387" xr:uid="{00000000-0005-0000-0000-0000FE020000}"/>
    <cellStyle name="Normal 3 2 4 2" xfId="865" xr:uid="{00000000-0005-0000-0000-0000FF020000}"/>
    <cellStyle name="Normal 3 2 5" xfId="866" xr:uid="{00000000-0005-0000-0000-000000030000}"/>
    <cellStyle name="Normal 3 3" xfId="388" xr:uid="{00000000-0005-0000-0000-000001030000}"/>
    <cellStyle name="Normal 3 3 2" xfId="389" xr:uid="{00000000-0005-0000-0000-000002030000}"/>
    <cellStyle name="Normal 3 3 2 2" xfId="390" xr:uid="{00000000-0005-0000-0000-000003030000}"/>
    <cellStyle name="Normal 3 3 2 2 2" xfId="867" xr:uid="{00000000-0005-0000-0000-000004030000}"/>
    <cellStyle name="Normal 3 3 2 3" xfId="868" xr:uid="{00000000-0005-0000-0000-000005030000}"/>
    <cellStyle name="Normal 3 3 3" xfId="391" xr:uid="{00000000-0005-0000-0000-000006030000}"/>
    <cellStyle name="Normal 3 3 3 2" xfId="869" xr:uid="{00000000-0005-0000-0000-000007030000}"/>
    <cellStyle name="Normal 3 3 4" xfId="870" xr:uid="{00000000-0005-0000-0000-000008030000}"/>
    <cellStyle name="Normal 3 4" xfId="392" xr:uid="{00000000-0005-0000-0000-000009030000}"/>
    <cellStyle name="Normal 3 4 2" xfId="393" xr:uid="{00000000-0005-0000-0000-00000A030000}"/>
    <cellStyle name="Normal 3 4 2 2" xfId="871" xr:uid="{00000000-0005-0000-0000-00000B030000}"/>
    <cellStyle name="Normal 3 4 3" xfId="872" xr:uid="{00000000-0005-0000-0000-00000C030000}"/>
    <cellStyle name="Normal 3 5" xfId="394" xr:uid="{00000000-0005-0000-0000-00000D030000}"/>
    <cellStyle name="Normal 3 5 2" xfId="873" xr:uid="{00000000-0005-0000-0000-00000E030000}"/>
    <cellStyle name="Normal 3 6" xfId="874" xr:uid="{00000000-0005-0000-0000-00000F030000}"/>
    <cellStyle name="Normal 4" xfId="395" xr:uid="{00000000-0005-0000-0000-000010030000}"/>
    <cellStyle name="Normal 4 2" xfId="396" xr:uid="{00000000-0005-0000-0000-000011030000}"/>
    <cellStyle name="Normal 4 2 2" xfId="397" xr:uid="{00000000-0005-0000-0000-000012030000}"/>
    <cellStyle name="Normal 4 2 2 2" xfId="398" xr:uid="{00000000-0005-0000-0000-000013030000}"/>
    <cellStyle name="Normal 4 2 2 2 2" xfId="399" xr:uid="{00000000-0005-0000-0000-000014030000}"/>
    <cellStyle name="Normal 4 2 2 2 2 2" xfId="400" xr:uid="{00000000-0005-0000-0000-000015030000}"/>
    <cellStyle name="Normal 4 2 2 2 2 2 2" xfId="875" xr:uid="{00000000-0005-0000-0000-000016030000}"/>
    <cellStyle name="Normal 4 2 2 2 2 3" xfId="876" xr:uid="{00000000-0005-0000-0000-000017030000}"/>
    <cellStyle name="Normal 4 2 2 2 3" xfId="401" xr:uid="{00000000-0005-0000-0000-000018030000}"/>
    <cellStyle name="Normal 4 2 2 2 3 2" xfId="877" xr:uid="{00000000-0005-0000-0000-000019030000}"/>
    <cellStyle name="Normal 4 2 2 2 4" xfId="878" xr:uid="{00000000-0005-0000-0000-00001A030000}"/>
    <cellStyle name="Normal 4 2 2 3" xfId="402" xr:uid="{00000000-0005-0000-0000-00001B030000}"/>
    <cellStyle name="Normal 4 2 2 3 2" xfId="403" xr:uid="{00000000-0005-0000-0000-00001C030000}"/>
    <cellStyle name="Normal 4 2 2 3 2 2" xfId="879" xr:uid="{00000000-0005-0000-0000-00001D030000}"/>
    <cellStyle name="Normal 4 2 2 3 3" xfId="880" xr:uid="{00000000-0005-0000-0000-00001E030000}"/>
    <cellStyle name="Normal 4 2 2 4" xfId="404" xr:uid="{00000000-0005-0000-0000-00001F030000}"/>
    <cellStyle name="Normal 4 2 2 4 2" xfId="881" xr:uid="{00000000-0005-0000-0000-000020030000}"/>
    <cellStyle name="Normal 4 2 2 5" xfId="882" xr:uid="{00000000-0005-0000-0000-000021030000}"/>
    <cellStyle name="Normal 4 2 3" xfId="405" xr:uid="{00000000-0005-0000-0000-000022030000}"/>
    <cellStyle name="Normal 4 2 3 2" xfId="406" xr:uid="{00000000-0005-0000-0000-000023030000}"/>
    <cellStyle name="Normal 4 2 3 2 2" xfId="407" xr:uid="{00000000-0005-0000-0000-000024030000}"/>
    <cellStyle name="Normal 4 2 3 2 2 2" xfId="883" xr:uid="{00000000-0005-0000-0000-000025030000}"/>
    <cellStyle name="Normal 4 2 3 2 3" xfId="884" xr:uid="{00000000-0005-0000-0000-000026030000}"/>
    <cellStyle name="Normal 4 2 3 3" xfId="408" xr:uid="{00000000-0005-0000-0000-000027030000}"/>
    <cellStyle name="Normal 4 2 3 3 2" xfId="885" xr:uid="{00000000-0005-0000-0000-000028030000}"/>
    <cellStyle name="Normal 4 2 3 4" xfId="886" xr:uid="{00000000-0005-0000-0000-000029030000}"/>
    <cellStyle name="Normal 4 2 4" xfId="409" xr:uid="{00000000-0005-0000-0000-00002A030000}"/>
    <cellStyle name="Normal 4 2 4 2" xfId="410" xr:uid="{00000000-0005-0000-0000-00002B030000}"/>
    <cellStyle name="Normal 4 2 4 2 2" xfId="887" xr:uid="{00000000-0005-0000-0000-00002C030000}"/>
    <cellStyle name="Normal 4 2 4 3" xfId="888" xr:uid="{00000000-0005-0000-0000-00002D030000}"/>
    <cellStyle name="Normal 4 2 5" xfId="411" xr:uid="{00000000-0005-0000-0000-00002E030000}"/>
    <cellStyle name="Normal 4 2 5 2" xfId="889" xr:uid="{00000000-0005-0000-0000-00002F030000}"/>
    <cellStyle name="Normal 4 2 6" xfId="890" xr:uid="{00000000-0005-0000-0000-000030030000}"/>
    <cellStyle name="Normal 4 3" xfId="412" xr:uid="{00000000-0005-0000-0000-000031030000}"/>
    <cellStyle name="Normal 4 3 2" xfId="413" xr:uid="{00000000-0005-0000-0000-000032030000}"/>
    <cellStyle name="Normal 4 3 2 2" xfId="414" xr:uid="{00000000-0005-0000-0000-000033030000}"/>
    <cellStyle name="Normal 4 3 2 2 2" xfId="415" xr:uid="{00000000-0005-0000-0000-000034030000}"/>
    <cellStyle name="Normal 4 3 2 2 2 2" xfId="891" xr:uid="{00000000-0005-0000-0000-000035030000}"/>
    <cellStyle name="Normal 4 3 2 2 3" xfId="892" xr:uid="{00000000-0005-0000-0000-000036030000}"/>
    <cellStyle name="Normal 4 3 2 3" xfId="416" xr:uid="{00000000-0005-0000-0000-000037030000}"/>
    <cellStyle name="Normal 4 3 2 3 2" xfId="893" xr:uid="{00000000-0005-0000-0000-000038030000}"/>
    <cellStyle name="Normal 4 3 2 4" xfId="894" xr:uid="{00000000-0005-0000-0000-000039030000}"/>
    <cellStyle name="Normal 4 3 3" xfId="417" xr:uid="{00000000-0005-0000-0000-00003A030000}"/>
    <cellStyle name="Normal 4 3 3 2" xfId="418" xr:uid="{00000000-0005-0000-0000-00003B030000}"/>
    <cellStyle name="Normal 4 3 3 2 2" xfId="895" xr:uid="{00000000-0005-0000-0000-00003C030000}"/>
    <cellStyle name="Normal 4 3 3 3" xfId="896" xr:uid="{00000000-0005-0000-0000-00003D030000}"/>
    <cellStyle name="Normal 4 3 4" xfId="419" xr:uid="{00000000-0005-0000-0000-00003E030000}"/>
    <cellStyle name="Normal 4 3 4 2" xfId="897" xr:uid="{00000000-0005-0000-0000-00003F030000}"/>
    <cellStyle name="Normal 4 3 5" xfId="898" xr:uid="{00000000-0005-0000-0000-000040030000}"/>
    <cellStyle name="Normal 4 4" xfId="420" xr:uid="{00000000-0005-0000-0000-000041030000}"/>
    <cellStyle name="Normal 4 4 2" xfId="421" xr:uid="{00000000-0005-0000-0000-000042030000}"/>
    <cellStyle name="Normal 4 4 2 2" xfId="422" xr:uid="{00000000-0005-0000-0000-000043030000}"/>
    <cellStyle name="Normal 4 4 2 2 2" xfId="423" xr:uid="{00000000-0005-0000-0000-000044030000}"/>
    <cellStyle name="Normal 4 4 2 2 2 2" xfId="899" xr:uid="{00000000-0005-0000-0000-000045030000}"/>
    <cellStyle name="Normal 4 4 2 2 3" xfId="900" xr:uid="{00000000-0005-0000-0000-000046030000}"/>
    <cellStyle name="Normal 4 4 2 3" xfId="424" xr:uid="{00000000-0005-0000-0000-000047030000}"/>
    <cellStyle name="Normal 4 4 2 3 2" xfId="901" xr:uid="{00000000-0005-0000-0000-000048030000}"/>
    <cellStyle name="Normal 4 4 2 4" xfId="902" xr:uid="{00000000-0005-0000-0000-000049030000}"/>
    <cellStyle name="Normal 4 4 3" xfId="425" xr:uid="{00000000-0005-0000-0000-00004A030000}"/>
    <cellStyle name="Normal 4 4 3 2" xfId="426" xr:uid="{00000000-0005-0000-0000-00004B030000}"/>
    <cellStyle name="Normal 4 4 3 2 2" xfId="903" xr:uid="{00000000-0005-0000-0000-00004C030000}"/>
    <cellStyle name="Normal 4 4 3 3" xfId="904" xr:uid="{00000000-0005-0000-0000-00004D030000}"/>
    <cellStyle name="Normal 4 4 4" xfId="427" xr:uid="{00000000-0005-0000-0000-00004E030000}"/>
    <cellStyle name="Normal 4 4 4 2" xfId="905" xr:uid="{00000000-0005-0000-0000-00004F030000}"/>
    <cellStyle name="Normal 4 4 5" xfId="906" xr:uid="{00000000-0005-0000-0000-000050030000}"/>
    <cellStyle name="Normal 4 5" xfId="428" xr:uid="{00000000-0005-0000-0000-000051030000}"/>
    <cellStyle name="Normal 4 5 2" xfId="429" xr:uid="{00000000-0005-0000-0000-000052030000}"/>
    <cellStyle name="Normal 4 5 2 2" xfId="430" xr:uid="{00000000-0005-0000-0000-000053030000}"/>
    <cellStyle name="Normal 4 5 2 2 2" xfId="907" xr:uid="{00000000-0005-0000-0000-000054030000}"/>
    <cellStyle name="Normal 4 5 2 3" xfId="908" xr:uid="{00000000-0005-0000-0000-000055030000}"/>
    <cellStyle name="Normal 4 5 3" xfId="431" xr:uid="{00000000-0005-0000-0000-000056030000}"/>
    <cellStyle name="Normal 4 5 3 2" xfId="909" xr:uid="{00000000-0005-0000-0000-000057030000}"/>
    <cellStyle name="Normal 4 5 4" xfId="910" xr:uid="{00000000-0005-0000-0000-000058030000}"/>
    <cellStyle name="Normal 4 6" xfId="432" xr:uid="{00000000-0005-0000-0000-000059030000}"/>
    <cellStyle name="Normal 4 6 2" xfId="433" xr:uid="{00000000-0005-0000-0000-00005A030000}"/>
    <cellStyle name="Normal 4 6 2 2" xfId="911" xr:uid="{00000000-0005-0000-0000-00005B030000}"/>
    <cellStyle name="Normal 4 6 3" xfId="912" xr:uid="{00000000-0005-0000-0000-00005C030000}"/>
    <cellStyle name="Normal 4 7" xfId="434" xr:uid="{00000000-0005-0000-0000-00005D030000}"/>
    <cellStyle name="Normal 4 7 2" xfId="913" xr:uid="{00000000-0005-0000-0000-00005E030000}"/>
    <cellStyle name="Normal 4 8" xfId="914" xr:uid="{00000000-0005-0000-0000-00005F030000}"/>
    <cellStyle name="Normal 5" xfId="435" xr:uid="{00000000-0005-0000-0000-000060030000}"/>
    <cellStyle name="Normal 6" xfId="436" xr:uid="{00000000-0005-0000-0000-000061030000}"/>
    <cellStyle name="Normal 6 2" xfId="437" xr:uid="{00000000-0005-0000-0000-000062030000}"/>
    <cellStyle name="Normal 6 2 2" xfId="438" xr:uid="{00000000-0005-0000-0000-000063030000}"/>
    <cellStyle name="Normal 6 2 2 2" xfId="439" xr:uid="{00000000-0005-0000-0000-000064030000}"/>
    <cellStyle name="Normal 6 2 2 2 2" xfId="915" xr:uid="{00000000-0005-0000-0000-000065030000}"/>
    <cellStyle name="Normal 6 2 2 3" xfId="916" xr:uid="{00000000-0005-0000-0000-000066030000}"/>
    <cellStyle name="Normal 6 2 3" xfId="440" xr:uid="{00000000-0005-0000-0000-000067030000}"/>
    <cellStyle name="Normal 6 2 3 2" xfId="917" xr:uid="{00000000-0005-0000-0000-000068030000}"/>
    <cellStyle name="Normal 6 2 4" xfId="918" xr:uid="{00000000-0005-0000-0000-000069030000}"/>
    <cellStyle name="Normal 6 3" xfId="441" xr:uid="{00000000-0005-0000-0000-00006A030000}"/>
    <cellStyle name="Normal 6 3 2" xfId="442" xr:uid="{00000000-0005-0000-0000-00006B030000}"/>
    <cellStyle name="Normal 6 3 2 2" xfId="919" xr:uid="{00000000-0005-0000-0000-00006C030000}"/>
    <cellStyle name="Normal 6 3 3" xfId="920" xr:uid="{00000000-0005-0000-0000-00006D030000}"/>
    <cellStyle name="Normal 6 4" xfId="443" xr:uid="{00000000-0005-0000-0000-00006E030000}"/>
    <cellStyle name="Normal 6 4 2" xfId="921" xr:uid="{00000000-0005-0000-0000-00006F030000}"/>
    <cellStyle name="Normal 6 5" xfId="922" xr:uid="{00000000-0005-0000-0000-000070030000}"/>
    <cellStyle name="Normal 7" xfId="444" xr:uid="{00000000-0005-0000-0000-000071030000}"/>
    <cellStyle name="Normal 8" xfId="445" xr:uid="{00000000-0005-0000-0000-000072030000}"/>
    <cellStyle name="Normal 8 2" xfId="446" xr:uid="{00000000-0005-0000-0000-000073030000}"/>
    <cellStyle name="Normal 8 2 2" xfId="447" xr:uid="{00000000-0005-0000-0000-000074030000}"/>
    <cellStyle name="Normal 8 2 2 2" xfId="923" xr:uid="{00000000-0005-0000-0000-000075030000}"/>
    <cellStyle name="Normal 8 2 3" xfId="924" xr:uid="{00000000-0005-0000-0000-000076030000}"/>
    <cellStyle name="Normal 8 3" xfId="448" xr:uid="{00000000-0005-0000-0000-000077030000}"/>
    <cellStyle name="Normal 8 3 2" xfId="925" xr:uid="{00000000-0005-0000-0000-000078030000}"/>
    <cellStyle name="Normal 8 4" xfId="926" xr:uid="{00000000-0005-0000-0000-000079030000}"/>
    <cellStyle name="Normal 9" xfId="449" xr:uid="{00000000-0005-0000-0000-00007A030000}"/>
    <cellStyle name="Normal 9 2" xfId="450" xr:uid="{00000000-0005-0000-0000-00007B030000}"/>
    <cellStyle name="Normal 9 2 2" xfId="927" xr:uid="{00000000-0005-0000-0000-00007C030000}"/>
    <cellStyle name="Normal 9 3" xfId="928" xr:uid="{00000000-0005-0000-0000-00007D030000}"/>
    <cellStyle name="Note 2" xfId="451" xr:uid="{00000000-0005-0000-0000-00007E030000}"/>
    <cellStyle name="Note 2 2" xfId="452" xr:uid="{00000000-0005-0000-0000-00007F030000}"/>
    <cellStyle name="Note 2 2 2" xfId="453" xr:uid="{00000000-0005-0000-0000-000080030000}"/>
    <cellStyle name="Note 2 2 2 2" xfId="454" xr:uid="{00000000-0005-0000-0000-000081030000}"/>
    <cellStyle name="Note 2 2 2 2 2" xfId="455" xr:uid="{00000000-0005-0000-0000-000082030000}"/>
    <cellStyle name="Note 2 2 2 2 2 2" xfId="929" xr:uid="{00000000-0005-0000-0000-000083030000}"/>
    <cellStyle name="Note 2 2 2 2 3" xfId="930" xr:uid="{00000000-0005-0000-0000-000084030000}"/>
    <cellStyle name="Note 2 2 2 3" xfId="456" xr:uid="{00000000-0005-0000-0000-000085030000}"/>
    <cellStyle name="Note 2 2 2 3 2" xfId="931" xr:uid="{00000000-0005-0000-0000-000086030000}"/>
    <cellStyle name="Note 2 2 2 4" xfId="932" xr:uid="{00000000-0005-0000-0000-000087030000}"/>
    <cellStyle name="Note 2 2 3" xfId="457" xr:uid="{00000000-0005-0000-0000-000088030000}"/>
    <cellStyle name="Note 2 2 3 2" xfId="458" xr:uid="{00000000-0005-0000-0000-000089030000}"/>
    <cellStyle name="Note 2 2 3 2 2" xfId="933" xr:uid="{00000000-0005-0000-0000-00008A030000}"/>
    <cellStyle name="Note 2 2 3 3" xfId="934" xr:uid="{00000000-0005-0000-0000-00008B030000}"/>
    <cellStyle name="Note 2 2 4" xfId="459" xr:uid="{00000000-0005-0000-0000-00008C030000}"/>
    <cellStyle name="Note 2 2 4 2" xfId="935" xr:uid="{00000000-0005-0000-0000-00008D030000}"/>
    <cellStyle name="Note 2 2 5" xfId="936" xr:uid="{00000000-0005-0000-0000-00008E030000}"/>
    <cellStyle name="Note 2 3" xfId="460" xr:uid="{00000000-0005-0000-0000-00008F030000}"/>
    <cellStyle name="Note 2 3 2" xfId="461" xr:uid="{00000000-0005-0000-0000-000090030000}"/>
    <cellStyle name="Note 2 3 2 2" xfId="462" xr:uid="{00000000-0005-0000-0000-000091030000}"/>
    <cellStyle name="Note 2 3 2 2 2" xfId="937" xr:uid="{00000000-0005-0000-0000-000092030000}"/>
    <cellStyle name="Note 2 3 2 3" xfId="938" xr:uid="{00000000-0005-0000-0000-000093030000}"/>
    <cellStyle name="Note 2 3 3" xfId="463" xr:uid="{00000000-0005-0000-0000-000094030000}"/>
    <cellStyle name="Note 2 3 3 2" xfId="939" xr:uid="{00000000-0005-0000-0000-000095030000}"/>
    <cellStyle name="Note 2 3 4" xfId="940" xr:uid="{00000000-0005-0000-0000-000096030000}"/>
    <cellStyle name="Note 2 4" xfId="464" xr:uid="{00000000-0005-0000-0000-000097030000}"/>
    <cellStyle name="Note 2 4 2" xfId="465" xr:uid="{00000000-0005-0000-0000-000098030000}"/>
    <cellStyle name="Note 2 4 2 2" xfId="941" xr:uid="{00000000-0005-0000-0000-000099030000}"/>
    <cellStyle name="Note 2 4 3" xfId="942" xr:uid="{00000000-0005-0000-0000-00009A030000}"/>
    <cellStyle name="Note 2 5" xfId="466" xr:uid="{00000000-0005-0000-0000-00009B030000}"/>
    <cellStyle name="Note 2 5 2" xfId="943" xr:uid="{00000000-0005-0000-0000-00009C030000}"/>
    <cellStyle name="Note 2 6" xfId="944" xr:uid="{00000000-0005-0000-0000-00009D030000}"/>
    <cellStyle name="Note 3" xfId="467" xr:uid="{00000000-0005-0000-0000-00009E030000}"/>
    <cellStyle name="Note 3 2" xfId="468" xr:uid="{00000000-0005-0000-0000-00009F030000}"/>
    <cellStyle name="Note 3 2 2" xfId="469" xr:uid="{00000000-0005-0000-0000-0000A0030000}"/>
    <cellStyle name="Note 3 2 2 2" xfId="470" xr:uid="{00000000-0005-0000-0000-0000A1030000}"/>
    <cellStyle name="Note 3 2 2 2 2" xfId="471" xr:uid="{00000000-0005-0000-0000-0000A2030000}"/>
    <cellStyle name="Note 3 2 2 2 2 2" xfId="945" xr:uid="{00000000-0005-0000-0000-0000A3030000}"/>
    <cellStyle name="Note 3 2 2 2 3" xfId="946" xr:uid="{00000000-0005-0000-0000-0000A4030000}"/>
    <cellStyle name="Note 3 2 2 3" xfId="472" xr:uid="{00000000-0005-0000-0000-0000A5030000}"/>
    <cellStyle name="Note 3 2 2 3 2" xfId="947" xr:uid="{00000000-0005-0000-0000-0000A6030000}"/>
    <cellStyle name="Note 3 2 2 4" xfId="948" xr:uid="{00000000-0005-0000-0000-0000A7030000}"/>
    <cellStyle name="Note 3 2 3" xfId="473" xr:uid="{00000000-0005-0000-0000-0000A8030000}"/>
    <cellStyle name="Note 3 2 3 2" xfId="474" xr:uid="{00000000-0005-0000-0000-0000A9030000}"/>
    <cellStyle name="Note 3 2 3 2 2" xfId="949" xr:uid="{00000000-0005-0000-0000-0000AA030000}"/>
    <cellStyle name="Note 3 2 3 3" xfId="950" xr:uid="{00000000-0005-0000-0000-0000AB030000}"/>
    <cellStyle name="Note 3 2 4" xfId="475" xr:uid="{00000000-0005-0000-0000-0000AC030000}"/>
    <cellStyle name="Note 3 2 4 2" xfId="951" xr:uid="{00000000-0005-0000-0000-0000AD030000}"/>
    <cellStyle name="Note 3 2 5" xfId="952" xr:uid="{00000000-0005-0000-0000-0000AE030000}"/>
    <cellStyle name="Note 3 3" xfId="476" xr:uid="{00000000-0005-0000-0000-0000AF030000}"/>
    <cellStyle name="Note 3 3 2" xfId="477" xr:uid="{00000000-0005-0000-0000-0000B0030000}"/>
    <cellStyle name="Note 3 3 2 2" xfId="478" xr:uid="{00000000-0005-0000-0000-0000B1030000}"/>
    <cellStyle name="Note 3 3 2 2 2" xfId="953" xr:uid="{00000000-0005-0000-0000-0000B2030000}"/>
    <cellStyle name="Note 3 3 2 3" xfId="954" xr:uid="{00000000-0005-0000-0000-0000B3030000}"/>
    <cellStyle name="Note 3 3 3" xfId="479" xr:uid="{00000000-0005-0000-0000-0000B4030000}"/>
    <cellStyle name="Note 3 3 3 2" xfId="955" xr:uid="{00000000-0005-0000-0000-0000B5030000}"/>
    <cellStyle name="Note 3 3 4" xfId="956" xr:uid="{00000000-0005-0000-0000-0000B6030000}"/>
    <cellStyle name="Note 3 4" xfId="480" xr:uid="{00000000-0005-0000-0000-0000B7030000}"/>
    <cellStyle name="Note 3 4 2" xfId="481" xr:uid="{00000000-0005-0000-0000-0000B8030000}"/>
    <cellStyle name="Note 3 4 2 2" xfId="957" xr:uid="{00000000-0005-0000-0000-0000B9030000}"/>
    <cellStyle name="Note 3 4 3" xfId="958" xr:uid="{00000000-0005-0000-0000-0000BA030000}"/>
    <cellStyle name="Note 3 5" xfId="482" xr:uid="{00000000-0005-0000-0000-0000BB030000}"/>
    <cellStyle name="Note 3 5 2" xfId="959" xr:uid="{00000000-0005-0000-0000-0000BC030000}"/>
    <cellStyle name="Note 3 6" xfId="960" xr:uid="{00000000-0005-0000-0000-0000BD030000}"/>
    <cellStyle name="Note 4" xfId="483" xr:uid="{00000000-0005-0000-0000-0000BE030000}"/>
    <cellStyle name="Note 4 2" xfId="961" xr:uid="{00000000-0005-0000-0000-0000BF030000}"/>
    <cellStyle name="Output 2" xfId="484" xr:uid="{00000000-0005-0000-0000-0000C0030000}"/>
    <cellStyle name="Percent" xfId="963" builtinId="5"/>
    <cellStyle name="Total 2" xfId="485" xr:uid="{00000000-0005-0000-0000-0000C2030000}"/>
    <cellStyle name="Warning Text 2" xfId="486" xr:uid="{00000000-0005-0000-0000-0000C3030000}"/>
  </cellStyles>
  <dxfs count="6">
    <dxf>
      <font>
        <color auto="1"/>
      </font>
      <fill>
        <patternFill>
          <bgColor rgb="FFFFFF00"/>
        </patternFill>
      </fill>
    </dxf>
    <dxf>
      <font>
        <color auto="1"/>
      </font>
      <fill>
        <patternFill>
          <bgColor theme="6" tint="0.39994506668294322"/>
        </patternFill>
      </fill>
    </dxf>
    <dxf>
      <fill>
        <patternFill>
          <bgColor theme="6" tint="0.79998168889431442"/>
        </patternFill>
      </fill>
    </dxf>
    <dxf>
      <font>
        <color auto="1"/>
      </font>
      <fill>
        <patternFill>
          <bgColor rgb="FFFFFF00"/>
        </patternFill>
      </fill>
    </dxf>
    <dxf>
      <font>
        <color auto="1"/>
      </font>
      <fill>
        <patternFill>
          <bgColor theme="6" tint="0.39994506668294322"/>
        </patternFill>
      </fill>
    </dxf>
    <dxf>
      <fill>
        <patternFill>
          <bgColor theme="6"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9.jpeg"/></Relationships>
</file>

<file path=xl/drawings/_rels/drawing9.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1.emf"/><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5</xdr:col>
      <xdr:colOff>19049</xdr:colOff>
      <xdr:row>4</xdr:row>
      <xdr:rowOff>28575</xdr:rowOff>
    </xdr:from>
    <xdr:to>
      <xdr:col>11</xdr:col>
      <xdr:colOff>33018</xdr:colOff>
      <xdr:row>5</xdr:row>
      <xdr:rowOff>19050</xdr:rowOff>
    </xdr:to>
    <xdr:pic>
      <xdr:nvPicPr>
        <xdr:cNvPr id="2" name="Picture 1">
          <a:extLst>
            <a:ext uri="{FF2B5EF4-FFF2-40B4-BE49-F238E27FC236}">
              <a16:creationId xmlns:a16="http://schemas.microsoft.com/office/drawing/2014/main" id="{A1B47B16-88FA-05E4-3AE1-298120DD7F9D}"/>
            </a:ext>
          </a:extLst>
        </xdr:cNvPr>
        <xdr:cNvPicPr>
          <a:picLocks noChangeAspect="1"/>
        </xdr:cNvPicPr>
      </xdr:nvPicPr>
      <xdr:blipFill>
        <a:blip xmlns:r="http://schemas.openxmlformats.org/officeDocument/2006/relationships" r:embed="rId1"/>
        <a:stretch>
          <a:fillRect/>
        </a:stretch>
      </xdr:blipFill>
      <xdr:spPr>
        <a:xfrm>
          <a:off x="11820524" y="2171700"/>
          <a:ext cx="3671569" cy="1200150"/>
        </a:xfrm>
        <a:prstGeom prst="rect">
          <a:avLst/>
        </a:prstGeom>
      </xdr:spPr>
    </xdr:pic>
    <xdr:clientData/>
  </xdr:twoCellAnchor>
  <xdr:twoCellAnchor editAs="oneCell">
    <xdr:from>
      <xdr:col>5</xdr:col>
      <xdr:colOff>219076</xdr:colOff>
      <xdr:row>7</xdr:row>
      <xdr:rowOff>114299</xdr:rowOff>
    </xdr:from>
    <xdr:to>
      <xdr:col>9</xdr:col>
      <xdr:colOff>257176</xdr:colOff>
      <xdr:row>7</xdr:row>
      <xdr:rowOff>2582432</xdr:rowOff>
    </xdr:to>
    <xdr:pic>
      <xdr:nvPicPr>
        <xdr:cNvPr id="3" name="Picture 2" descr="Stopping Sight Distance And Their Formula - KPSTRUCTURES">
          <a:extLst>
            <a:ext uri="{FF2B5EF4-FFF2-40B4-BE49-F238E27FC236}">
              <a16:creationId xmlns:a16="http://schemas.microsoft.com/office/drawing/2014/main" id="{7D108657-2040-C4CE-89EB-EBAB94D9A7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20551" y="5972174"/>
          <a:ext cx="2476500" cy="2468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19878</xdr:colOff>
      <xdr:row>0</xdr:row>
      <xdr:rowOff>6626</xdr:rowOff>
    </xdr:from>
    <xdr:to>
      <xdr:col>2</xdr:col>
      <xdr:colOff>817297</xdr:colOff>
      <xdr:row>0</xdr:row>
      <xdr:rowOff>387625</xdr:rowOff>
    </xdr:to>
    <xdr:pic>
      <xdr:nvPicPr>
        <xdr:cNvPr id="2" name="Picture 1">
          <a:extLst>
            <a:ext uri="{FF2B5EF4-FFF2-40B4-BE49-F238E27FC236}">
              <a16:creationId xmlns:a16="http://schemas.microsoft.com/office/drawing/2014/main" id="{97E594E0-9871-47DE-AEAF-5695F4D056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78" y="6626"/>
          <a:ext cx="2116010" cy="3809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534762</xdr:colOff>
      <xdr:row>55</xdr:row>
      <xdr:rowOff>57149</xdr:rowOff>
    </xdr:from>
    <xdr:to>
      <xdr:col>11</xdr:col>
      <xdr:colOff>1077160</xdr:colOff>
      <xdr:row>58</xdr:row>
      <xdr:rowOff>87085</xdr:rowOff>
    </xdr:to>
    <xdr:pic>
      <xdr:nvPicPr>
        <xdr:cNvPr id="2" name="Picture 1">
          <a:extLst>
            <a:ext uri="{FF2B5EF4-FFF2-40B4-BE49-F238E27FC236}">
              <a16:creationId xmlns:a16="http://schemas.microsoft.com/office/drawing/2014/main" id="{E4170120-6468-4DD2-9244-AEFAC1931D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80105" y="6947806"/>
          <a:ext cx="3612169" cy="5415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50801</xdr:colOff>
      <xdr:row>0</xdr:row>
      <xdr:rowOff>76200</xdr:rowOff>
    </xdr:from>
    <xdr:to>
      <xdr:col>1</xdr:col>
      <xdr:colOff>606225</xdr:colOff>
      <xdr:row>1</xdr:row>
      <xdr:rowOff>25400</xdr:rowOff>
    </xdr:to>
    <xdr:pic>
      <xdr:nvPicPr>
        <xdr:cNvPr id="3" name="Picture 2">
          <a:extLst>
            <a:ext uri="{FF2B5EF4-FFF2-40B4-BE49-F238E27FC236}">
              <a16:creationId xmlns:a16="http://schemas.microsoft.com/office/drawing/2014/main" id="{32C84CE9-31C0-45FC-83C6-FC25091BEA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1" y="76200"/>
          <a:ext cx="1165024" cy="209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108856</xdr:colOff>
      <xdr:row>0</xdr:row>
      <xdr:rowOff>43542</xdr:rowOff>
    </xdr:from>
    <xdr:to>
      <xdr:col>1</xdr:col>
      <xdr:colOff>605104</xdr:colOff>
      <xdr:row>0</xdr:row>
      <xdr:rowOff>424541</xdr:rowOff>
    </xdr:to>
    <xdr:pic>
      <xdr:nvPicPr>
        <xdr:cNvPr id="2" name="Picture 1">
          <a:extLst>
            <a:ext uri="{FF2B5EF4-FFF2-40B4-BE49-F238E27FC236}">
              <a16:creationId xmlns:a16="http://schemas.microsoft.com/office/drawing/2014/main" id="{82A31B30-06F3-4700-AC7C-9950E501EB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6" y="43542"/>
          <a:ext cx="2118219" cy="3809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1354666</xdr:colOff>
      <xdr:row>10</xdr:row>
      <xdr:rowOff>1</xdr:rowOff>
    </xdr:from>
    <xdr:to>
      <xdr:col>2</xdr:col>
      <xdr:colOff>4965699</xdr:colOff>
      <xdr:row>10</xdr:row>
      <xdr:rowOff>1166271</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4910666" y="3606801"/>
          <a:ext cx="3611033" cy="1166270"/>
        </a:xfrm>
        <a:prstGeom prst="rect">
          <a:avLst/>
        </a:prstGeom>
      </xdr:spPr>
    </xdr:pic>
    <xdr:clientData/>
  </xdr:twoCellAnchor>
  <xdr:twoCellAnchor editAs="oneCell">
    <xdr:from>
      <xdr:col>0</xdr:col>
      <xdr:colOff>76200</xdr:colOff>
      <xdr:row>0</xdr:row>
      <xdr:rowOff>101600</xdr:rowOff>
    </xdr:from>
    <xdr:to>
      <xdr:col>1</xdr:col>
      <xdr:colOff>1216519</xdr:colOff>
      <xdr:row>0</xdr:row>
      <xdr:rowOff>482599</xdr:rowOff>
    </xdr:to>
    <xdr:pic>
      <xdr:nvPicPr>
        <xdr:cNvPr id="3" name="Picture 2">
          <a:extLst>
            <a:ext uri="{FF2B5EF4-FFF2-40B4-BE49-F238E27FC236}">
              <a16:creationId xmlns:a16="http://schemas.microsoft.com/office/drawing/2014/main" id="{EFC26500-2844-40BD-B475-9B69259860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101600"/>
          <a:ext cx="2118219" cy="38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1363135</xdr:colOff>
      <xdr:row>10</xdr:row>
      <xdr:rowOff>1900</xdr:rowOff>
    </xdr:from>
    <xdr:to>
      <xdr:col>2</xdr:col>
      <xdr:colOff>4842935</xdr:colOff>
      <xdr:row>10</xdr:row>
      <xdr:rowOff>1168399</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4309535" y="4586600"/>
          <a:ext cx="3479800" cy="1166499"/>
        </a:xfrm>
        <a:prstGeom prst="rect">
          <a:avLst/>
        </a:prstGeom>
      </xdr:spPr>
    </xdr:pic>
    <xdr:clientData/>
  </xdr:twoCellAnchor>
  <xdr:twoCellAnchor editAs="oneCell">
    <xdr:from>
      <xdr:col>0</xdr:col>
      <xdr:colOff>101600</xdr:colOff>
      <xdr:row>0</xdr:row>
      <xdr:rowOff>165101</xdr:rowOff>
    </xdr:from>
    <xdr:to>
      <xdr:col>1</xdr:col>
      <xdr:colOff>546608</xdr:colOff>
      <xdr:row>0</xdr:row>
      <xdr:rowOff>546674</xdr:rowOff>
    </xdr:to>
    <xdr:pic>
      <xdr:nvPicPr>
        <xdr:cNvPr id="3" name="Picture 2">
          <a:extLst>
            <a:ext uri="{FF2B5EF4-FFF2-40B4-BE49-F238E27FC236}">
              <a16:creationId xmlns:a16="http://schemas.microsoft.com/office/drawing/2014/main" id="{398E2FC9-E324-4C8B-BE02-C4D29BD2D7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600" y="165101"/>
          <a:ext cx="2121408" cy="3815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1331685</xdr:colOff>
      <xdr:row>9</xdr:row>
      <xdr:rowOff>1140581</xdr:rowOff>
    </xdr:from>
    <xdr:to>
      <xdr:col>2</xdr:col>
      <xdr:colOff>4913085</xdr:colOff>
      <xdr:row>10</xdr:row>
      <xdr:rowOff>1152466</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4281714" y="4602238"/>
          <a:ext cx="3581400" cy="1154885"/>
        </a:xfrm>
        <a:prstGeom prst="rect">
          <a:avLst/>
        </a:prstGeom>
      </xdr:spPr>
    </xdr:pic>
    <xdr:clientData/>
  </xdr:twoCellAnchor>
  <xdr:twoCellAnchor editAs="oneCell">
    <xdr:from>
      <xdr:col>0</xdr:col>
      <xdr:colOff>88900</xdr:colOff>
      <xdr:row>0</xdr:row>
      <xdr:rowOff>114300</xdr:rowOff>
    </xdr:from>
    <xdr:to>
      <xdr:col>1</xdr:col>
      <xdr:colOff>1051419</xdr:colOff>
      <xdr:row>0</xdr:row>
      <xdr:rowOff>495299</xdr:rowOff>
    </xdr:to>
    <xdr:pic>
      <xdr:nvPicPr>
        <xdr:cNvPr id="3" name="Picture 2">
          <a:extLst>
            <a:ext uri="{FF2B5EF4-FFF2-40B4-BE49-F238E27FC236}">
              <a16:creationId xmlns:a16="http://schemas.microsoft.com/office/drawing/2014/main" id="{3F809935-98B3-414D-8EA9-722EA23A72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900" y="114300"/>
          <a:ext cx="2118219" cy="38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1604435</xdr:colOff>
      <xdr:row>10</xdr:row>
      <xdr:rowOff>19619</xdr:rowOff>
    </xdr:from>
    <xdr:to>
      <xdr:col>2</xdr:col>
      <xdr:colOff>5092700</xdr:colOff>
      <xdr:row>10</xdr:row>
      <xdr:rowOff>1139834</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4550835" y="4375719"/>
          <a:ext cx="3488265" cy="1120215"/>
        </a:xfrm>
        <a:prstGeom prst="rect">
          <a:avLst/>
        </a:prstGeom>
      </xdr:spPr>
    </xdr:pic>
    <xdr:clientData/>
  </xdr:twoCellAnchor>
  <xdr:twoCellAnchor editAs="oneCell">
    <xdr:from>
      <xdr:col>0</xdr:col>
      <xdr:colOff>139700</xdr:colOff>
      <xdr:row>0</xdr:row>
      <xdr:rowOff>114300</xdr:rowOff>
    </xdr:from>
    <xdr:to>
      <xdr:col>1</xdr:col>
      <xdr:colOff>822819</xdr:colOff>
      <xdr:row>0</xdr:row>
      <xdr:rowOff>495299</xdr:rowOff>
    </xdr:to>
    <xdr:pic>
      <xdr:nvPicPr>
        <xdr:cNvPr id="3" name="Picture 2">
          <a:extLst>
            <a:ext uri="{FF2B5EF4-FFF2-40B4-BE49-F238E27FC236}">
              <a16:creationId xmlns:a16="http://schemas.microsoft.com/office/drawing/2014/main" id="{B26C6A1A-9CE2-4B59-B4EF-2564975D37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700" y="114300"/>
          <a:ext cx="2118219" cy="38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83130</xdr:colOff>
      <xdr:row>0</xdr:row>
      <xdr:rowOff>138548</xdr:rowOff>
    </xdr:from>
    <xdr:to>
      <xdr:col>1</xdr:col>
      <xdr:colOff>1120694</xdr:colOff>
      <xdr:row>0</xdr:row>
      <xdr:rowOff>519547</xdr:rowOff>
    </xdr:to>
    <xdr:pic>
      <xdr:nvPicPr>
        <xdr:cNvPr id="2" name="Picture 1">
          <a:extLst>
            <a:ext uri="{FF2B5EF4-FFF2-40B4-BE49-F238E27FC236}">
              <a16:creationId xmlns:a16="http://schemas.microsoft.com/office/drawing/2014/main" id="{B4B4F43E-13BA-4DBD-8178-30AD46CBE0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130" y="138548"/>
          <a:ext cx="2118219" cy="3809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838201</xdr:colOff>
      <xdr:row>1</xdr:row>
      <xdr:rowOff>59265</xdr:rowOff>
    </xdr:from>
    <xdr:to>
      <xdr:col>5</xdr:col>
      <xdr:colOff>339514</xdr:colOff>
      <xdr:row>12</xdr:row>
      <xdr:rowOff>19471</xdr:rowOff>
    </xdr:to>
    <xdr:pic>
      <xdr:nvPicPr>
        <xdr:cNvPr id="6" name="Picture 5">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1" y="245532"/>
          <a:ext cx="11219180" cy="2009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846667</xdr:colOff>
      <xdr:row>12</xdr:row>
      <xdr:rowOff>177801</xdr:rowOff>
    </xdr:from>
    <xdr:to>
      <xdr:col>5</xdr:col>
      <xdr:colOff>339513</xdr:colOff>
      <xdr:row>23</xdr:row>
      <xdr:rowOff>22015</xdr:rowOff>
    </xdr:to>
    <xdr:pic>
      <xdr:nvPicPr>
        <xdr:cNvPr id="7" name="Picture 6">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6667" y="3733801"/>
          <a:ext cx="11210713" cy="1893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42335</xdr:colOff>
      <xdr:row>0</xdr:row>
      <xdr:rowOff>25401</xdr:rowOff>
    </xdr:from>
    <xdr:to>
      <xdr:col>0</xdr:col>
      <xdr:colOff>2160554</xdr:colOff>
      <xdr:row>0</xdr:row>
      <xdr:rowOff>406400</xdr:rowOff>
    </xdr:to>
    <xdr:pic>
      <xdr:nvPicPr>
        <xdr:cNvPr id="4" name="Picture 3">
          <a:extLst>
            <a:ext uri="{FF2B5EF4-FFF2-40B4-BE49-F238E27FC236}">
              <a16:creationId xmlns:a16="http://schemas.microsoft.com/office/drawing/2014/main" id="{551688BF-EA07-43FD-BDE7-F162D452538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2335" y="25401"/>
          <a:ext cx="2118219" cy="38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cadis-us.com\AGE\Projects\TRAN\Transportation\TxDOT\Traffic%20Engineering%2036-6IDP5364\WA#1/400-Technical/Task 1 - SWZ Standards/District Survey/District Survey Draft 201708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rcadis-us.com\AGE\Projects\TRAN\Transportation\TxDOT\Traffic%20Engineering%2036-6IDP5364\WA#1/400-Technical/Task 1 - SWZ Standards/District Survey/District Survey 6th draft_Isis 17071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an.shamo/AppData/Local/Microsoft/Windows/Temporary%20Internet%20Files/Content.Outlook/Z925QSHW/10-9-17%20Decision%20Tree%20Appendix%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 1_Introduction"/>
      <sheetName val="Tab 2_ Queue Detection "/>
      <sheetName val="Tab 3_ Speed Monitoring"/>
      <sheetName val="Tab 4_Construction Equip Alert"/>
      <sheetName val="Tab 5_Travel Time Delay "/>
      <sheetName val="Tab 6_Emerg Resp Support "/>
      <sheetName val="Tab 7_Overheight Warning "/>
    </sheetNames>
    <sheetDataSet>
      <sheetData sheetId="0"/>
      <sheetData sheetId="1"/>
      <sheetData sheetId="2">
        <row r="67">
          <cell r="G67" t="str">
            <v>High</v>
          </cell>
        </row>
        <row r="68">
          <cell r="G68" t="str">
            <v>Moderate</v>
          </cell>
        </row>
        <row r="69">
          <cell r="G69" t="str">
            <v>None</v>
          </cell>
        </row>
        <row r="70">
          <cell r="G70" t="str">
            <v>On Site at all times</v>
          </cell>
        </row>
        <row r="71">
          <cell r="G71" t="str">
            <v>On call (2 hr. response)</v>
          </cell>
        </row>
        <row r="72">
          <cell r="G72" t="str">
            <v>During normal business hours</v>
          </cell>
        </row>
        <row r="73">
          <cell r="G73" t="str">
            <v>Yes for short term projects</v>
          </cell>
        </row>
        <row r="74">
          <cell r="G74" t="str">
            <v>Yes for any projects with multiple traffic pattern changes</v>
          </cell>
        </row>
        <row r="75">
          <cell r="G75" t="str">
            <v>No for long term projects where patterns do not change</v>
          </cell>
        </row>
        <row r="76">
          <cell r="G76" t="str">
            <v>All Vehicles</v>
          </cell>
        </row>
        <row r="77">
          <cell r="G77" t="str">
            <v>Only Speeders</v>
          </cell>
        </row>
        <row r="78">
          <cell r="G78" t="str">
            <v>7 days</v>
          </cell>
        </row>
        <row r="79">
          <cell r="G79" t="str">
            <v>10 days</v>
          </cell>
        </row>
        <row r="80">
          <cell r="G80" t="str">
            <v>14 days</v>
          </cell>
        </row>
      </sheetData>
      <sheetData sheetId="3"/>
      <sheetData sheetId="4">
        <row r="70">
          <cell r="G70" t="str">
            <v>On Site at all times</v>
          </cell>
        </row>
        <row r="71">
          <cell r="G71" t="str">
            <v>On call (2 hr. response)</v>
          </cell>
        </row>
        <row r="72">
          <cell r="G72" t="str">
            <v>During normal business hours</v>
          </cell>
        </row>
        <row r="76">
          <cell r="G76" t="str">
            <v>Yes</v>
          </cell>
        </row>
        <row r="77">
          <cell r="G77" t="str">
            <v>No, Yes</v>
          </cell>
        </row>
        <row r="78">
          <cell r="G78" t="str">
            <v>No, No</v>
          </cell>
        </row>
        <row r="79">
          <cell r="G79" t="str">
            <v>7 days</v>
          </cell>
        </row>
        <row r="80">
          <cell r="G80" t="str">
            <v>10 days</v>
          </cell>
        </row>
        <row r="81">
          <cell r="G81" t="str">
            <v>14 days</v>
          </cell>
        </row>
        <row r="85">
          <cell r="G85" t="str">
            <v>Abilene</v>
          </cell>
        </row>
        <row r="86">
          <cell r="G86" t="str">
            <v>Amarillo</v>
          </cell>
        </row>
        <row r="87">
          <cell r="G87" t="str">
            <v>Atlanta</v>
          </cell>
        </row>
        <row r="88">
          <cell r="G88" t="str">
            <v>Austin</v>
          </cell>
        </row>
        <row r="89">
          <cell r="G89" t="str">
            <v>Beaumont</v>
          </cell>
        </row>
        <row r="90">
          <cell r="G90" t="str">
            <v>Brownwood</v>
          </cell>
        </row>
        <row r="91">
          <cell r="G91" t="str">
            <v>Bryan</v>
          </cell>
        </row>
        <row r="92">
          <cell r="G92" t="str">
            <v>Childress</v>
          </cell>
        </row>
        <row r="93">
          <cell r="G93" t="str">
            <v>Corpus Christi</v>
          </cell>
        </row>
        <row r="94">
          <cell r="G94" t="str">
            <v>Dallas</v>
          </cell>
        </row>
        <row r="95">
          <cell r="G95" t="str">
            <v>El Paso</v>
          </cell>
        </row>
        <row r="96">
          <cell r="G96" t="str">
            <v>Fort Worth</v>
          </cell>
        </row>
        <row r="97">
          <cell r="G97" t="str">
            <v>Houston</v>
          </cell>
        </row>
        <row r="98">
          <cell r="G98" t="str">
            <v>Laredo</v>
          </cell>
        </row>
        <row r="99">
          <cell r="G99" t="str">
            <v>Lubbock</v>
          </cell>
        </row>
        <row r="100">
          <cell r="G100" t="str">
            <v>Lufkin</v>
          </cell>
        </row>
        <row r="101">
          <cell r="G101" t="str">
            <v>Odessa</v>
          </cell>
        </row>
        <row r="102">
          <cell r="G102" t="str">
            <v>Paris</v>
          </cell>
        </row>
        <row r="103">
          <cell r="G103" t="str">
            <v>Pharr</v>
          </cell>
        </row>
        <row r="104">
          <cell r="G104" t="str">
            <v>San Angelo</v>
          </cell>
        </row>
        <row r="105">
          <cell r="G105" t="str">
            <v>San Antonio</v>
          </cell>
        </row>
        <row r="106">
          <cell r="G106" t="str">
            <v>Tyler</v>
          </cell>
        </row>
        <row r="107">
          <cell r="G107" t="str">
            <v>Waco</v>
          </cell>
        </row>
        <row r="108">
          <cell r="G108" t="str">
            <v>Wichita Falls</v>
          </cell>
        </row>
        <row r="109">
          <cell r="G109" t="str">
            <v>Yoakum</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 3_ Speed Monitoring"/>
      <sheetName val="Tab 5_Travel Time Delay "/>
      <sheetName val="Tab 6_Emerg Resp Support "/>
      <sheetName val="Tab 7_Overheight Warning "/>
    </sheetNames>
    <sheetDataSet>
      <sheetData sheetId="0">
        <row r="78">
          <cell r="C78" t="str">
            <v>High</v>
          </cell>
        </row>
        <row r="89">
          <cell r="C89" t="str">
            <v>On Site at all times</v>
          </cell>
        </row>
        <row r="90">
          <cell r="C90" t="str">
            <v>On call (2 hr. response)</v>
          </cell>
        </row>
        <row r="91">
          <cell r="C91" t="str">
            <v>During normal business hours</v>
          </cell>
        </row>
        <row r="119">
          <cell r="C119" t="str">
            <v>7 days</v>
          </cell>
        </row>
        <row r="120">
          <cell r="C120" t="str">
            <v>10 days</v>
          </cell>
        </row>
        <row r="121">
          <cell r="C121" t="str">
            <v>14 days</v>
          </cell>
        </row>
      </sheetData>
      <sheetData sheetId="1">
        <row r="89">
          <cell r="C89" t="str">
            <v>On Site at all times</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ision Trees Summary"/>
      <sheetName val="Decision Trees Summary (2)"/>
      <sheetName val="Go NoGo Speed Monitoring"/>
    </sheetNames>
    <sheetDataSet>
      <sheetData sheetId="0" refreshError="1"/>
      <sheetData sheetId="1" refreshError="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C6E0E-E08E-4C7F-A691-649CCAC60AA6}">
  <sheetPr>
    <tabColor rgb="FFFFC000"/>
  </sheetPr>
  <dimension ref="A1:F25"/>
  <sheetViews>
    <sheetView tabSelected="1" zoomScale="70" zoomScaleNormal="70" workbookViewId="0">
      <pane ySplit="3" topLeftCell="A4" activePane="bottomLeft" state="frozen"/>
      <selection pane="bottomLeft" activeCell="D22" sqref="D22"/>
    </sheetView>
  </sheetViews>
  <sheetFormatPr defaultRowHeight="14.5" x14ac:dyDescent="0.35"/>
  <cols>
    <col min="2" max="2" width="30.08984375" customWidth="1"/>
    <col min="3" max="3" width="46.90625" customWidth="1"/>
    <col min="4" max="4" width="29.08984375" customWidth="1"/>
    <col min="5" max="5" width="61.6328125" customWidth="1"/>
  </cols>
  <sheetData>
    <row r="1" spans="1:5" x14ac:dyDescent="0.35">
      <c r="A1" t="s">
        <v>268</v>
      </c>
    </row>
    <row r="2" spans="1:5" ht="60" customHeight="1" thickBot="1" x14ac:dyDescent="0.4">
      <c r="C2" s="129" t="s">
        <v>267</v>
      </c>
      <c r="D2" s="129" t="s">
        <v>266</v>
      </c>
      <c r="E2" s="129" t="s">
        <v>275</v>
      </c>
    </row>
    <row r="3" spans="1:5" ht="16" x14ac:dyDescent="0.4">
      <c r="A3" s="135" t="s">
        <v>230</v>
      </c>
      <c r="B3" s="136" t="s">
        <v>261</v>
      </c>
      <c r="C3" s="137" t="s">
        <v>265</v>
      </c>
      <c r="D3" s="130" t="s">
        <v>263</v>
      </c>
      <c r="E3" s="131" t="s">
        <v>264</v>
      </c>
    </row>
    <row r="4" spans="1:5" ht="77.25" customHeight="1" x14ac:dyDescent="0.4">
      <c r="A4" s="138">
        <v>1</v>
      </c>
      <c r="B4" s="132" t="s">
        <v>231</v>
      </c>
      <c r="C4" s="133" t="s">
        <v>232</v>
      </c>
      <c r="D4" s="146" t="s">
        <v>269</v>
      </c>
      <c r="E4" s="139" t="s">
        <v>280</v>
      </c>
    </row>
    <row r="5" spans="1:5" ht="95.25" customHeight="1" x14ac:dyDescent="0.35">
      <c r="A5" s="140">
        <v>2</v>
      </c>
      <c r="B5" s="132" t="s">
        <v>233</v>
      </c>
      <c r="C5" s="133" t="s">
        <v>274</v>
      </c>
      <c r="D5" s="146" t="s">
        <v>269</v>
      </c>
      <c r="E5" s="139" t="s">
        <v>281</v>
      </c>
    </row>
    <row r="6" spans="1:5" ht="168" customHeight="1" x14ac:dyDescent="0.35">
      <c r="A6" s="140">
        <v>3</v>
      </c>
      <c r="B6" s="132" t="s">
        <v>234</v>
      </c>
      <c r="C6" s="133" t="s">
        <v>235</v>
      </c>
      <c r="D6" s="146" t="s">
        <v>270</v>
      </c>
      <c r="E6" s="139" t="s">
        <v>282</v>
      </c>
    </row>
    <row r="7" spans="1:5" ht="52.5" customHeight="1" x14ac:dyDescent="0.4">
      <c r="A7" s="138">
        <v>4</v>
      </c>
      <c r="B7" s="132" t="s">
        <v>236</v>
      </c>
      <c r="C7" s="133" t="s">
        <v>279</v>
      </c>
      <c r="D7" s="147">
        <v>10</v>
      </c>
      <c r="E7" s="141" t="s">
        <v>276</v>
      </c>
    </row>
    <row r="8" spans="1:5" ht="214.5" customHeight="1" x14ac:dyDescent="0.35">
      <c r="A8" s="140">
        <v>5</v>
      </c>
      <c r="B8" s="132" t="s">
        <v>237</v>
      </c>
      <c r="C8" s="133" t="s">
        <v>238</v>
      </c>
      <c r="D8" s="146" t="s">
        <v>262</v>
      </c>
      <c r="E8" s="139" t="s">
        <v>277</v>
      </c>
    </row>
    <row r="9" spans="1:5" ht="51" customHeight="1" x14ac:dyDescent="0.4">
      <c r="A9" s="138">
        <v>6</v>
      </c>
      <c r="B9" s="132" t="s">
        <v>239</v>
      </c>
      <c r="C9" s="133" t="s">
        <v>240</v>
      </c>
      <c r="D9" s="146" t="s">
        <v>262</v>
      </c>
      <c r="E9" s="139" t="s">
        <v>283</v>
      </c>
    </row>
    <row r="10" spans="1:5" ht="36" customHeight="1" x14ac:dyDescent="0.4">
      <c r="A10" s="138">
        <v>7</v>
      </c>
      <c r="B10" s="132" t="s">
        <v>241</v>
      </c>
      <c r="C10" s="133" t="s">
        <v>242</v>
      </c>
      <c r="D10" s="146" t="s">
        <v>262</v>
      </c>
      <c r="E10" s="139" t="s">
        <v>284</v>
      </c>
    </row>
    <row r="11" spans="1:5" ht="53.25" customHeight="1" x14ac:dyDescent="0.4">
      <c r="A11" s="138">
        <v>8</v>
      </c>
      <c r="B11" s="132" t="s">
        <v>243</v>
      </c>
      <c r="C11" s="133" t="s">
        <v>244</v>
      </c>
      <c r="D11" s="146" t="s">
        <v>262</v>
      </c>
      <c r="E11" s="139" t="s">
        <v>285</v>
      </c>
    </row>
    <row r="12" spans="1:5" ht="30" customHeight="1" x14ac:dyDescent="0.4">
      <c r="A12" s="138">
        <v>9</v>
      </c>
      <c r="B12" s="132" t="s">
        <v>245</v>
      </c>
      <c r="C12" s="133" t="s">
        <v>246</v>
      </c>
      <c r="D12" s="146" t="s">
        <v>262</v>
      </c>
      <c r="E12" s="139" t="s">
        <v>286</v>
      </c>
    </row>
    <row r="13" spans="1:5" ht="114.75" customHeight="1" x14ac:dyDescent="0.4">
      <c r="A13" s="138">
        <v>10</v>
      </c>
      <c r="B13" s="132" t="s">
        <v>247</v>
      </c>
      <c r="C13" s="133" t="s">
        <v>248</v>
      </c>
      <c r="D13" s="146" t="s">
        <v>262</v>
      </c>
      <c r="E13" s="139" t="s">
        <v>287</v>
      </c>
    </row>
    <row r="14" spans="1:5" ht="45" customHeight="1" x14ac:dyDescent="0.4">
      <c r="A14" s="138">
        <v>11</v>
      </c>
      <c r="B14" s="132" t="s">
        <v>249</v>
      </c>
      <c r="C14" s="133" t="s">
        <v>250</v>
      </c>
      <c r="D14" s="146" t="s">
        <v>262</v>
      </c>
      <c r="E14" s="139" t="s">
        <v>288</v>
      </c>
    </row>
    <row r="15" spans="1:5" ht="62.25" customHeight="1" x14ac:dyDescent="0.4">
      <c r="A15" s="138">
        <v>12</v>
      </c>
      <c r="B15" s="132" t="s">
        <v>251</v>
      </c>
      <c r="C15" s="133" t="s">
        <v>300</v>
      </c>
      <c r="D15" s="146" t="s">
        <v>262</v>
      </c>
      <c r="E15" s="139" t="s">
        <v>289</v>
      </c>
    </row>
    <row r="16" spans="1:5" ht="150.75" customHeight="1" x14ac:dyDescent="0.4">
      <c r="A16" s="138">
        <v>13</v>
      </c>
      <c r="B16" s="132" t="s">
        <v>252</v>
      </c>
      <c r="C16" s="133" t="s">
        <v>253</v>
      </c>
      <c r="D16" s="146" t="s">
        <v>271</v>
      </c>
      <c r="E16" s="139" t="s">
        <v>290</v>
      </c>
    </row>
    <row r="17" spans="1:6" ht="72" customHeight="1" x14ac:dyDescent="0.4">
      <c r="A17" s="138">
        <v>14</v>
      </c>
      <c r="B17" s="132" t="s">
        <v>254</v>
      </c>
      <c r="C17" s="133" t="s">
        <v>253</v>
      </c>
      <c r="D17" s="146" t="s">
        <v>272</v>
      </c>
      <c r="E17" s="139" t="s">
        <v>299</v>
      </c>
    </row>
    <row r="18" spans="1:6" ht="66.75" customHeight="1" x14ac:dyDescent="0.4">
      <c r="A18" s="138">
        <v>15</v>
      </c>
      <c r="B18" s="132" t="s">
        <v>255</v>
      </c>
      <c r="C18" s="133" t="s">
        <v>304</v>
      </c>
      <c r="D18" s="146" t="s">
        <v>272</v>
      </c>
      <c r="E18" s="139" t="s">
        <v>291</v>
      </c>
    </row>
    <row r="19" spans="1:6" ht="164.25" customHeight="1" x14ac:dyDescent="0.4">
      <c r="A19" s="138">
        <v>16</v>
      </c>
      <c r="B19" s="132" t="s">
        <v>256</v>
      </c>
      <c r="C19" s="134" t="s">
        <v>278</v>
      </c>
      <c r="D19" s="146" t="s">
        <v>269</v>
      </c>
      <c r="E19" s="139" t="s">
        <v>292</v>
      </c>
    </row>
    <row r="20" spans="1:6" ht="30" customHeight="1" x14ac:dyDescent="0.35">
      <c r="A20" s="152">
        <v>17</v>
      </c>
      <c r="B20" s="149" t="s">
        <v>273</v>
      </c>
      <c r="C20" s="132" t="s">
        <v>305</v>
      </c>
      <c r="D20" s="146" t="s">
        <v>262</v>
      </c>
      <c r="E20" s="139" t="s">
        <v>293</v>
      </c>
    </row>
    <row r="21" spans="1:6" ht="78" customHeight="1" x14ac:dyDescent="0.35">
      <c r="A21" s="152"/>
      <c r="B21" s="150"/>
      <c r="C21" s="132" t="s">
        <v>306</v>
      </c>
      <c r="D21" s="146" t="s">
        <v>262</v>
      </c>
      <c r="E21" s="139" t="s">
        <v>294</v>
      </c>
    </row>
    <row r="22" spans="1:6" ht="56.25" customHeight="1" x14ac:dyDescent="0.35">
      <c r="A22" s="152"/>
      <c r="B22" s="151"/>
      <c r="C22" s="132" t="s">
        <v>307</v>
      </c>
      <c r="D22" s="146" t="s">
        <v>262</v>
      </c>
      <c r="E22" s="139" t="s">
        <v>295</v>
      </c>
    </row>
    <row r="23" spans="1:6" ht="98.25" customHeight="1" x14ac:dyDescent="0.4">
      <c r="A23" s="138">
        <v>18</v>
      </c>
      <c r="B23" s="132" t="s">
        <v>257</v>
      </c>
      <c r="C23" s="134">
        <v>0.13</v>
      </c>
      <c r="D23" s="146" t="s">
        <v>270</v>
      </c>
      <c r="E23" s="139" t="s">
        <v>296</v>
      </c>
      <c r="F23" t="s">
        <v>303</v>
      </c>
    </row>
    <row r="24" spans="1:6" ht="75" customHeight="1" x14ac:dyDescent="0.35">
      <c r="A24" s="140">
        <v>19</v>
      </c>
      <c r="B24" s="132" t="s">
        <v>258</v>
      </c>
      <c r="C24" s="133" t="s">
        <v>259</v>
      </c>
      <c r="D24" s="146" t="s">
        <v>262</v>
      </c>
      <c r="E24" s="139" t="s">
        <v>297</v>
      </c>
    </row>
    <row r="25" spans="1:6" ht="101.25" customHeight="1" thickBot="1" x14ac:dyDescent="0.4">
      <c r="A25" s="142">
        <v>20</v>
      </c>
      <c r="B25" s="143" t="s">
        <v>260</v>
      </c>
      <c r="C25" s="144" t="s">
        <v>302</v>
      </c>
      <c r="D25" s="148" t="s">
        <v>271</v>
      </c>
      <c r="E25" s="145" t="s">
        <v>298</v>
      </c>
    </row>
  </sheetData>
  <mergeCells count="2">
    <mergeCell ref="B20:B22"/>
    <mergeCell ref="A20:A2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1:I13"/>
  <sheetViews>
    <sheetView showGridLines="0" showZeros="0" zoomScale="115" zoomScaleNormal="115" workbookViewId="0">
      <selection activeCell="F21" sqref="F21"/>
    </sheetView>
  </sheetViews>
  <sheetFormatPr defaultRowHeight="14.5" x14ac:dyDescent="0.35"/>
  <cols>
    <col min="2" max="2" width="10.36328125" customWidth="1"/>
    <col min="3" max="3" width="59.36328125" customWidth="1"/>
    <col min="4" max="4" width="25.90625" customWidth="1"/>
  </cols>
  <sheetData>
    <row r="1" spans="3:9" ht="37.25" customHeight="1" x14ac:dyDescent="0.35"/>
    <row r="2" spans="3:9" x14ac:dyDescent="0.35">
      <c r="C2" s="1" t="s">
        <v>201</v>
      </c>
    </row>
    <row r="3" spans="3:9" x14ac:dyDescent="0.35">
      <c r="C3" s="181" t="s">
        <v>196</v>
      </c>
      <c r="D3" s="182"/>
      <c r="H3" s="1"/>
      <c r="I3" s="1"/>
    </row>
    <row r="4" spans="3:9" x14ac:dyDescent="0.35">
      <c r="C4" s="183" t="s">
        <v>197</v>
      </c>
      <c r="D4" s="184"/>
      <c r="E4" s="1"/>
    </row>
    <row r="5" spans="3:9" x14ac:dyDescent="0.35">
      <c r="C5" s="185" t="s">
        <v>198</v>
      </c>
      <c r="D5" s="186"/>
      <c r="F5" s="1"/>
      <c r="G5" s="1"/>
    </row>
    <row r="7" spans="3:9" ht="21" x14ac:dyDescent="0.35">
      <c r="C7" s="107" t="s">
        <v>199</v>
      </c>
      <c r="D7" s="42" t="s">
        <v>20</v>
      </c>
    </row>
    <row r="8" spans="3:9" ht="18.5" x14ac:dyDescent="0.35">
      <c r="C8" s="2" t="s">
        <v>158</v>
      </c>
      <c r="D8" s="43">
        <f>'2-1Temp Queue Detection Sys'!D25</f>
        <v>95.180722891566262</v>
      </c>
    </row>
    <row r="9" spans="3:9" ht="18.5" x14ac:dyDescent="0.35">
      <c r="C9" s="2" t="s">
        <v>159</v>
      </c>
      <c r="D9" s="43">
        <f>'2-2Temp Speed Monitoring Sys'!D26</f>
        <v>86.580086580086586</v>
      </c>
    </row>
    <row r="10" spans="3:9" ht="18.5" x14ac:dyDescent="0.35">
      <c r="C10" s="2" t="s">
        <v>160</v>
      </c>
      <c r="D10" s="43">
        <f>'2-3 Temp Const Equip Alert Sys'!D21</f>
        <v>90.769230769230774</v>
      </c>
    </row>
    <row r="11" spans="3:9" ht="18.5" x14ac:dyDescent="0.35">
      <c r="C11" s="2" t="s">
        <v>141</v>
      </c>
      <c r="D11" s="43">
        <f>'2-4 Temp Travel Time Sys'!D23</f>
        <v>83.65384615384616</v>
      </c>
    </row>
    <row r="12" spans="3:9" ht="18.5" x14ac:dyDescent="0.35">
      <c r="C12" s="2" t="s">
        <v>161</v>
      </c>
      <c r="D12" s="43">
        <f>'2-5Temp Incident Detection Sys'!D27</f>
        <v>87.664041994750662</v>
      </c>
    </row>
    <row r="13" spans="3:9" ht="18.5" x14ac:dyDescent="0.35">
      <c r="C13" s="2" t="s">
        <v>157</v>
      </c>
      <c r="D13" s="43">
        <f>'2-6 Temp Over-height Warnin Sys'!D13</f>
        <v>0</v>
      </c>
    </row>
  </sheetData>
  <mergeCells count="3">
    <mergeCell ref="C3:D3"/>
    <mergeCell ref="C4:D4"/>
    <mergeCell ref="C5:D5"/>
  </mergeCells>
  <conditionalFormatting sqref="D8:D13">
    <cfRule type="cellIs" dxfId="5" priority="1" operator="lessThan">
      <formula>33</formula>
    </cfRule>
    <cfRule type="cellIs" dxfId="4" priority="2" operator="between">
      <formula>33</formula>
      <formula>65</formula>
    </cfRule>
    <cfRule type="cellIs" dxfId="3" priority="3" operator="greaterThan">
      <formula>65</formula>
    </cfRule>
  </conditionalFormatting>
  <printOptions horizontalCentered="1" verticalCentered="1"/>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pageSetUpPr fitToPage="1"/>
  </sheetPr>
  <dimension ref="A1:U80"/>
  <sheetViews>
    <sheetView topLeftCell="B1" zoomScaleNormal="100" workbookViewId="0">
      <selection activeCell="G12" sqref="G12:I12"/>
    </sheetView>
  </sheetViews>
  <sheetFormatPr defaultColWidth="9.08984375" defaultRowHeight="13" x14ac:dyDescent="0.3"/>
  <cols>
    <col min="1" max="1" width="2.90625" style="3" customWidth="1"/>
    <col min="2" max="2" width="55.90625" style="7" customWidth="1"/>
    <col min="3" max="3" width="13.08984375" style="7" customWidth="1"/>
    <col min="4" max="4" width="20.453125" style="7" customWidth="1"/>
    <col min="5" max="5" width="25.453125" style="7" customWidth="1"/>
    <col min="6" max="6" width="20.453125" style="7" bestFit="1" customWidth="1"/>
    <col min="7" max="7" width="25.36328125" style="7" customWidth="1"/>
    <col min="8" max="8" width="23.54296875" style="7" bestFit="1" customWidth="1"/>
    <col min="9" max="9" width="23.54296875" style="7" customWidth="1"/>
    <col min="10" max="10" width="20.08984375" style="7" customWidth="1"/>
    <col min="11" max="11" width="24.6328125" style="7" customWidth="1"/>
    <col min="12" max="12" width="22.08984375" style="7" customWidth="1"/>
    <col min="13" max="13" width="10.54296875" style="51" customWidth="1"/>
    <col min="14" max="14" width="16" style="3" bestFit="1" customWidth="1"/>
    <col min="15" max="15" width="19.90625" style="3" hidden="1" customWidth="1"/>
    <col min="16" max="16" width="22.6328125" style="3" hidden="1" customWidth="1"/>
    <col min="17" max="17" width="20" style="3" hidden="1" customWidth="1"/>
    <col min="18" max="18" width="11.54296875" style="3" hidden="1" customWidth="1"/>
    <col min="19" max="19" width="22.6328125" style="3" hidden="1" customWidth="1"/>
    <col min="20" max="20" width="20.90625" style="3" hidden="1" customWidth="1"/>
    <col min="21" max="16384" width="9.08984375" style="3"/>
  </cols>
  <sheetData>
    <row r="1" spans="1:20" ht="7.5" customHeight="1" thickBot="1" x14ac:dyDescent="0.35">
      <c r="B1" s="98"/>
      <c r="C1" s="98"/>
      <c r="D1" s="98"/>
      <c r="E1" s="98"/>
      <c r="F1" s="98"/>
      <c r="G1" s="98"/>
      <c r="H1" s="98"/>
      <c r="I1" s="98"/>
      <c r="J1" s="98"/>
      <c r="K1" s="98"/>
      <c r="L1" s="98"/>
    </row>
    <row r="2" spans="1:20" ht="22.5" customHeight="1" thickTop="1" thickBot="1" x14ac:dyDescent="0.4">
      <c r="A2" s="4"/>
      <c r="B2" s="272" t="s">
        <v>200</v>
      </c>
      <c r="C2" s="273"/>
      <c r="D2" s="273"/>
      <c r="E2" s="273"/>
      <c r="F2" s="273"/>
      <c r="G2" s="273"/>
      <c r="H2" s="273"/>
      <c r="I2" s="273"/>
      <c r="J2" s="273"/>
      <c r="K2" s="273"/>
      <c r="L2" s="274"/>
      <c r="M2" s="52"/>
    </row>
    <row r="3" spans="1:20" s="5" customFormat="1" ht="16" thickBot="1" x14ac:dyDescent="0.35">
      <c r="B3" s="187" t="s">
        <v>23</v>
      </c>
      <c r="C3" s="188"/>
      <c r="D3" s="275" t="s">
        <v>43</v>
      </c>
      <c r="E3" s="275"/>
      <c r="F3" s="275"/>
      <c r="G3" s="275"/>
      <c r="H3" s="275"/>
      <c r="I3" s="275"/>
      <c r="J3" s="275"/>
      <c r="K3" s="275"/>
      <c r="L3" s="188"/>
      <c r="M3" s="53"/>
      <c r="N3" s="6"/>
      <c r="O3" s="7"/>
      <c r="P3" s="7"/>
      <c r="Q3" s="7"/>
      <c r="R3" s="7"/>
      <c r="S3" s="7"/>
      <c r="T3" s="3"/>
    </row>
    <row r="4" spans="1:20" ht="12.75" customHeight="1" thickTop="1" x14ac:dyDescent="0.35">
      <c r="A4" s="4"/>
      <c r="B4" s="195" t="s">
        <v>140</v>
      </c>
      <c r="C4" s="196"/>
      <c r="D4" s="254" t="s">
        <v>66</v>
      </c>
      <c r="E4" s="255"/>
      <c r="F4" s="256"/>
      <c r="G4" s="224" t="s">
        <v>66</v>
      </c>
      <c r="H4" s="200"/>
      <c r="I4" s="201"/>
      <c r="J4" s="254" t="s">
        <v>66</v>
      </c>
      <c r="K4" s="255"/>
      <c r="L4" s="276"/>
      <c r="N4" s="6"/>
      <c r="O4" s="254" t="s">
        <v>44</v>
      </c>
      <c r="P4" s="255"/>
      <c r="Q4" s="256"/>
      <c r="R4" s="255" t="s">
        <v>56</v>
      </c>
      <c r="S4" s="255"/>
      <c r="T4" s="276"/>
    </row>
    <row r="5" spans="1:20" ht="12.75" customHeight="1" x14ac:dyDescent="0.3">
      <c r="A5" s="4"/>
      <c r="B5" s="218" t="s">
        <v>24</v>
      </c>
      <c r="C5" s="219"/>
      <c r="D5" s="232" t="s">
        <v>85</v>
      </c>
      <c r="E5" s="208"/>
      <c r="F5" s="209"/>
      <c r="G5" s="211" t="s">
        <v>81</v>
      </c>
      <c r="H5" s="208"/>
      <c r="I5" s="209"/>
      <c r="J5" s="211" t="s">
        <v>89</v>
      </c>
      <c r="K5" s="208"/>
      <c r="L5" s="206"/>
      <c r="N5" s="6"/>
      <c r="O5" s="211" t="s">
        <v>45</v>
      </c>
      <c r="P5" s="208"/>
      <c r="Q5" s="209"/>
      <c r="R5" s="208" t="s">
        <v>57</v>
      </c>
      <c r="S5" s="208"/>
      <c r="T5" s="206"/>
    </row>
    <row r="6" spans="1:20" ht="15" customHeight="1" x14ac:dyDescent="0.3">
      <c r="A6" s="4"/>
      <c r="B6" s="218"/>
      <c r="C6" s="219"/>
      <c r="D6" s="205" t="s">
        <v>103</v>
      </c>
      <c r="E6" s="208"/>
      <c r="F6" s="209"/>
      <c r="G6" s="211" t="s">
        <v>104</v>
      </c>
      <c r="H6" s="208"/>
      <c r="I6" s="209"/>
      <c r="J6" s="230" t="s">
        <v>103</v>
      </c>
      <c r="K6" s="230"/>
      <c r="L6" s="233"/>
      <c r="M6" s="54"/>
      <c r="N6" s="6"/>
      <c r="O6" s="232" t="s">
        <v>46</v>
      </c>
      <c r="P6" s="208"/>
      <c r="Q6" s="209"/>
      <c r="R6" s="230" t="s">
        <v>58</v>
      </c>
      <c r="S6" s="208"/>
      <c r="T6" s="206"/>
    </row>
    <row r="7" spans="1:20" ht="15" customHeight="1" x14ac:dyDescent="0.3">
      <c r="A7" s="4"/>
      <c r="B7" s="218"/>
      <c r="C7" s="219"/>
      <c r="D7" s="232" t="s">
        <v>105</v>
      </c>
      <c r="E7" s="208"/>
      <c r="F7" s="209"/>
      <c r="G7" s="232" t="s">
        <v>33</v>
      </c>
      <c r="H7" s="230"/>
      <c r="I7" s="231"/>
      <c r="J7" s="211" t="s">
        <v>36</v>
      </c>
      <c r="K7" s="208"/>
      <c r="L7" s="206"/>
      <c r="N7" s="7"/>
      <c r="O7" s="211" t="s">
        <v>36</v>
      </c>
      <c r="P7" s="208"/>
      <c r="Q7" s="209"/>
      <c r="R7" s="208" t="s">
        <v>36</v>
      </c>
      <c r="S7" s="208"/>
      <c r="T7" s="206"/>
    </row>
    <row r="8" spans="1:20" ht="17.25" customHeight="1" x14ac:dyDescent="0.3">
      <c r="A8" s="4"/>
      <c r="B8" s="218"/>
      <c r="C8" s="219"/>
      <c r="D8" s="35" t="s">
        <v>47</v>
      </c>
      <c r="E8" s="32" t="s">
        <v>48</v>
      </c>
      <c r="F8" s="85" t="s">
        <v>35</v>
      </c>
      <c r="G8" s="35" t="s">
        <v>47</v>
      </c>
      <c r="H8" s="32" t="s">
        <v>48</v>
      </c>
      <c r="I8" s="85" t="s">
        <v>35</v>
      </c>
      <c r="J8" s="35" t="s">
        <v>47</v>
      </c>
      <c r="K8" s="32" t="s">
        <v>48</v>
      </c>
      <c r="L8" s="93" t="s">
        <v>35</v>
      </c>
      <c r="N8" s="7"/>
      <c r="O8" s="35" t="s">
        <v>47</v>
      </c>
      <c r="P8" s="32" t="s">
        <v>48</v>
      </c>
      <c r="Q8" s="85" t="s">
        <v>35</v>
      </c>
      <c r="R8" s="21" t="s">
        <v>47</v>
      </c>
      <c r="S8" s="32" t="s">
        <v>48</v>
      </c>
      <c r="T8" s="93" t="s">
        <v>35</v>
      </c>
    </row>
    <row r="9" spans="1:20" ht="14.25" customHeight="1" x14ac:dyDescent="0.3">
      <c r="A9" s="4"/>
      <c r="B9" s="218"/>
      <c r="C9" s="219"/>
      <c r="D9" s="34" t="s">
        <v>41</v>
      </c>
      <c r="E9" s="36" t="s">
        <v>37</v>
      </c>
      <c r="F9" s="37" t="s">
        <v>52</v>
      </c>
      <c r="G9" s="35" t="s">
        <v>41</v>
      </c>
      <c r="H9" s="37" t="s">
        <v>37</v>
      </c>
      <c r="I9" s="23" t="s">
        <v>52</v>
      </c>
      <c r="J9" s="20" t="s">
        <v>41</v>
      </c>
      <c r="K9" s="36" t="s">
        <v>37</v>
      </c>
      <c r="L9" s="40" t="s">
        <v>52</v>
      </c>
      <c r="N9" s="7"/>
      <c r="O9" s="34" t="s">
        <v>49</v>
      </c>
      <c r="P9" s="36" t="s">
        <v>37</v>
      </c>
      <c r="Q9" s="33" t="s">
        <v>50</v>
      </c>
      <c r="R9" s="20" t="s">
        <v>49</v>
      </c>
      <c r="S9" s="36" t="s">
        <v>37</v>
      </c>
      <c r="T9" s="99" t="s">
        <v>59</v>
      </c>
    </row>
    <row r="10" spans="1:20" ht="15" customHeight="1" x14ac:dyDescent="0.3">
      <c r="A10" s="4"/>
      <c r="B10" s="218"/>
      <c r="C10" s="219"/>
      <c r="D10" s="94" t="s">
        <v>80</v>
      </c>
      <c r="E10" s="36"/>
      <c r="F10" s="95" t="s">
        <v>69</v>
      </c>
      <c r="G10" s="35" t="s">
        <v>80</v>
      </c>
      <c r="H10" s="32"/>
      <c r="I10" s="38" t="s">
        <v>69</v>
      </c>
      <c r="J10" s="21" t="s">
        <v>80</v>
      </c>
      <c r="K10" s="32"/>
      <c r="L10" s="40" t="s">
        <v>69</v>
      </c>
      <c r="N10" s="7"/>
      <c r="O10" s="35" t="s">
        <v>51</v>
      </c>
      <c r="P10" s="32" t="s">
        <v>52</v>
      </c>
      <c r="Q10" s="95" t="s">
        <v>69</v>
      </c>
      <c r="R10" s="21" t="s">
        <v>60</v>
      </c>
      <c r="S10" s="32" t="s">
        <v>52</v>
      </c>
      <c r="T10" s="41" t="s">
        <v>69</v>
      </c>
    </row>
    <row r="11" spans="1:20" ht="15" customHeight="1" x14ac:dyDescent="0.3">
      <c r="A11" s="4"/>
      <c r="B11" s="218"/>
      <c r="C11" s="219"/>
      <c r="D11" s="232" t="s">
        <v>53</v>
      </c>
      <c r="E11" s="208"/>
      <c r="F11" s="209"/>
      <c r="G11" s="211" t="s">
        <v>34</v>
      </c>
      <c r="H11" s="208"/>
      <c r="I11" s="209"/>
      <c r="J11" s="232" t="s">
        <v>34</v>
      </c>
      <c r="K11" s="230"/>
      <c r="L11" s="233"/>
      <c r="N11" s="7"/>
      <c r="O11" s="94"/>
      <c r="P11" s="84"/>
      <c r="Q11" s="95"/>
      <c r="R11" s="95"/>
      <c r="S11" s="84"/>
      <c r="T11" s="99"/>
    </row>
    <row r="12" spans="1:20" ht="12.75" customHeight="1" x14ac:dyDescent="0.3">
      <c r="A12" s="4"/>
      <c r="B12" s="218"/>
      <c r="C12" s="219"/>
      <c r="D12" s="238" t="s">
        <v>144</v>
      </c>
      <c r="E12" s="249"/>
      <c r="F12" s="250"/>
      <c r="G12" s="268" t="s">
        <v>146</v>
      </c>
      <c r="H12" s="269"/>
      <c r="I12" s="270"/>
      <c r="J12" s="268" t="s">
        <v>145</v>
      </c>
      <c r="K12" s="269"/>
      <c r="L12" s="271"/>
      <c r="N12" s="7"/>
      <c r="O12" s="232" t="s">
        <v>53</v>
      </c>
      <c r="P12" s="208"/>
      <c r="Q12" s="209"/>
      <c r="R12" s="230" t="s">
        <v>53</v>
      </c>
      <c r="S12" s="208"/>
      <c r="T12" s="206"/>
    </row>
    <row r="13" spans="1:20" ht="12.75" customHeight="1" thickBot="1" x14ac:dyDescent="0.35">
      <c r="A13" s="4"/>
      <c r="B13" s="220"/>
      <c r="C13" s="221"/>
      <c r="D13" s="267" t="s">
        <v>106</v>
      </c>
      <c r="E13" s="216"/>
      <c r="F13" s="217"/>
      <c r="G13" s="265" t="s">
        <v>107</v>
      </c>
      <c r="H13" s="242"/>
      <c r="I13" s="243"/>
      <c r="J13" s="265" t="s">
        <v>108</v>
      </c>
      <c r="K13" s="242"/>
      <c r="L13" s="266"/>
      <c r="N13" s="6"/>
      <c r="O13" s="238" t="s">
        <v>65</v>
      </c>
      <c r="P13" s="249"/>
      <c r="Q13" s="250"/>
      <c r="R13" s="239" t="s">
        <v>54</v>
      </c>
      <c r="S13" s="249"/>
      <c r="T13" s="264"/>
    </row>
    <row r="14" spans="1:20" ht="15" customHeight="1" thickTop="1" thickBot="1" x14ac:dyDescent="0.4">
      <c r="A14" s="4"/>
      <c r="B14" s="197" t="s">
        <v>141</v>
      </c>
      <c r="C14" s="198"/>
      <c r="D14" s="254" t="s">
        <v>61</v>
      </c>
      <c r="E14" s="255"/>
      <c r="F14" s="256"/>
      <c r="G14" s="224" t="s">
        <v>66</v>
      </c>
      <c r="H14" s="200"/>
      <c r="I14" s="201"/>
      <c r="J14" s="224" t="s">
        <v>66</v>
      </c>
      <c r="K14" s="200"/>
      <c r="L14" s="225"/>
      <c r="N14" s="6"/>
      <c r="O14" s="257" t="s">
        <v>55</v>
      </c>
      <c r="P14" s="258"/>
      <c r="Q14" s="259"/>
      <c r="R14" s="260" t="s">
        <v>55</v>
      </c>
      <c r="S14" s="258"/>
      <c r="T14" s="261"/>
    </row>
    <row r="15" spans="1:20" ht="15" customHeight="1" thickTop="1" x14ac:dyDescent="0.3">
      <c r="A15" s="4"/>
      <c r="B15" s="218" t="s">
        <v>25</v>
      </c>
      <c r="C15" s="219"/>
      <c r="D15" s="211" t="s">
        <v>62</v>
      </c>
      <c r="E15" s="208"/>
      <c r="F15" s="209"/>
      <c r="G15" s="211" t="s">
        <v>68</v>
      </c>
      <c r="H15" s="208"/>
      <c r="I15" s="209"/>
      <c r="J15" s="232" t="s">
        <v>75</v>
      </c>
      <c r="K15" s="230"/>
      <c r="L15" s="233"/>
      <c r="O15" s="7"/>
      <c r="P15" s="7"/>
      <c r="Q15" s="7"/>
      <c r="R15" s="7"/>
      <c r="S15" s="7"/>
    </row>
    <row r="16" spans="1:20" ht="12.75" customHeight="1" x14ac:dyDescent="0.3">
      <c r="A16" s="4"/>
      <c r="B16" s="218"/>
      <c r="C16" s="219"/>
      <c r="D16" s="205" t="s">
        <v>109</v>
      </c>
      <c r="E16" s="208"/>
      <c r="F16" s="209"/>
      <c r="G16" s="232" t="s">
        <v>104</v>
      </c>
      <c r="H16" s="230"/>
      <c r="I16" s="231"/>
      <c r="J16" s="232" t="s">
        <v>110</v>
      </c>
      <c r="K16" s="230"/>
      <c r="L16" s="233"/>
      <c r="M16" s="54"/>
    </row>
    <row r="17" spans="1:21" ht="12.75" customHeight="1" x14ac:dyDescent="0.3">
      <c r="A17" s="4"/>
      <c r="B17" s="218"/>
      <c r="C17" s="219"/>
      <c r="D17" s="211" t="s">
        <v>36</v>
      </c>
      <c r="E17" s="208"/>
      <c r="F17" s="209"/>
      <c r="G17" s="211" t="s">
        <v>36</v>
      </c>
      <c r="H17" s="208"/>
      <c r="I17" s="209"/>
      <c r="J17" s="211" t="s">
        <v>36</v>
      </c>
      <c r="K17" s="208"/>
      <c r="L17" s="206"/>
    </row>
    <row r="18" spans="1:21" x14ac:dyDescent="0.3">
      <c r="A18" s="4"/>
      <c r="B18" s="218"/>
      <c r="C18" s="219"/>
      <c r="D18" s="35" t="s">
        <v>47</v>
      </c>
      <c r="E18" s="32" t="s">
        <v>48</v>
      </c>
      <c r="F18" s="85" t="s">
        <v>35</v>
      </c>
      <c r="G18" s="21" t="s">
        <v>47</v>
      </c>
      <c r="H18" s="32" t="s">
        <v>48</v>
      </c>
      <c r="I18" s="85" t="s">
        <v>35</v>
      </c>
      <c r="J18" s="35" t="s">
        <v>47</v>
      </c>
      <c r="K18" s="32" t="s">
        <v>48</v>
      </c>
      <c r="L18" s="93" t="s">
        <v>35</v>
      </c>
    </row>
    <row r="19" spans="1:21" x14ac:dyDescent="0.3">
      <c r="A19" s="4"/>
      <c r="B19" s="218"/>
      <c r="C19" s="219"/>
      <c r="D19" s="34" t="s">
        <v>49</v>
      </c>
      <c r="E19" s="39" t="s">
        <v>37</v>
      </c>
      <c r="F19" s="44" t="s">
        <v>69</v>
      </c>
      <c r="G19" s="21" t="s">
        <v>78</v>
      </c>
      <c r="H19" s="21" t="s">
        <v>74</v>
      </c>
      <c r="I19" s="85" t="s">
        <v>69</v>
      </c>
      <c r="J19" s="95" t="s">
        <v>70</v>
      </c>
      <c r="K19" s="39" t="s">
        <v>74</v>
      </c>
      <c r="L19" s="40" t="s">
        <v>69</v>
      </c>
    </row>
    <row r="20" spans="1:21" x14ac:dyDescent="0.3">
      <c r="A20" s="4"/>
      <c r="B20" s="218"/>
      <c r="C20" s="219"/>
      <c r="D20" s="95" t="s">
        <v>50</v>
      </c>
      <c r="E20" s="39" t="s">
        <v>63</v>
      </c>
      <c r="F20" s="44" t="s">
        <v>52</v>
      </c>
      <c r="G20" s="21" t="s">
        <v>77</v>
      </c>
      <c r="H20" s="20" t="s">
        <v>79</v>
      </c>
      <c r="I20" s="23" t="s">
        <v>52</v>
      </c>
      <c r="J20" s="95" t="s">
        <v>73</v>
      </c>
      <c r="K20" s="39" t="s">
        <v>76</v>
      </c>
      <c r="L20" s="40" t="s">
        <v>52</v>
      </c>
    </row>
    <row r="21" spans="1:21" x14ac:dyDescent="0.3">
      <c r="A21" s="4"/>
      <c r="B21" s="218"/>
      <c r="C21" s="219"/>
      <c r="D21" s="95"/>
      <c r="E21" s="39"/>
      <c r="F21" s="44"/>
      <c r="G21" s="95"/>
      <c r="H21" s="32" t="s">
        <v>37</v>
      </c>
      <c r="I21" s="23"/>
      <c r="J21" s="35"/>
      <c r="K21" s="95" t="s">
        <v>37</v>
      </c>
      <c r="L21" s="40"/>
    </row>
    <row r="22" spans="1:21" x14ac:dyDescent="0.3">
      <c r="A22" s="4"/>
      <c r="B22" s="218"/>
      <c r="C22" s="219"/>
      <c r="D22" s="232" t="s">
        <v>53</v>
      </c>
      <c r="E22" s="208"/>
      <c r="F22" s="209"/>
      <c r="G22" s="211" t="s">
        <v>34</v>
      </c>
      <c r="H22" s="208"/>
      <c r="I22" s="209"/>
      <c r="J22" s="232" t="s">
        <v>34</v>
      </c>
      <c r="K22" s="230"/>
      <c r="L22" s="233"/>
    </row>
    <row r="23" spans="1:21" ht="12.75" customHeight="1" x14ac:dyDescent="0.3">
      <c r="A23" s="4"/>
      <c r="B23" s="218"/>
      <c r="C23" s="219"/>
      <c r="D23" s="238" t="s">
        <v>64</v>
      </c>
      <c r="E23" s="249"/>
      <c r="F23" s="250"/>
      <c r="G23" s="238" t="s">
        <v>72</v>
      </c>
      <c r="H23" s="239"/>
      <c r="I23" s="262"/>
      <c r="J23" s="263" t="s">
        <v>67</v>
      </c>
      <c r="K23" s="249"/>
      <c r="L23" s="264"/>
      <c r="M23" s="55"/>
      <c r="N23" s="56"/>
    </row>
    <row r="24" spans="1:21" ht="15" customHeight="1" thickBot="1" x14ac:dyDescent="0.35">
      <c r="A24" s="4"/>
      <c r="B24" s="218"/>
      <c r="C24" s="219"/>
      <c r="D24" s="257" t="s">
        <v>55</v>
      </c>
      <c r="E24" s="258"/>
      <c r="F24" s="259"/>
      <c r="G24" s="244" t="s">
        <v>108</v>
      </c>
      <c r="H24" s="245"/>
      <c r="I24" s="246"/>
      <c r="J24" s="265" t="s">
        <v>111</v>
      </c>
      <c r="K24" s="242"/>
      <c r="L24" s="266"/>
    </row>
    <row r="25" spans="1:21" ht="16.5" customHeight="1" thickTop="1" x14ac:dyDescent="0.35">
      <c r="A25" s="4"/>
      <c r="B25" s="197" t="s">
        <v>142</v>
      </c>
      <c r="C25" s="198" t="e">
        <f>#REF!</f>
        <v>#REF!</v>
      </c>
      <c r="D25" s="199" t="s">
        <v>66</v>
      </c>
      <c r="E25" s="200"/>
      <c r="F25" s="201"/>
      <c r="G25" s="224" t="s">
        <v>66</v>
      </c>
      <c r="H25" s="200"/>
      <c r="I25" s="201"/>
      <c r="J25" s="224" t="s">
        <v>66</v>
      </c>
      <c r="K25" s="200"/>
      <c r="L25" s="225"/>
    </row>
    <row r="26" spans="1:21" x14ac:dyDescent="0.3">
      <c r="A26" s="4"/>
      <c r="B26" s="226" t="s">
        <v>26</v>
      </c>
      <c r="C26" s="227"/>
      <c r="D26" s="207" t="s">
        <v>90</v>
      </c>
      <c r="E26" s="208"/>
      <c r="F26" s="209"/>
      <c r="G26" s="211" t="s">
        <v>82</v>
      </c>
      <c r="H26" s="208"/>
      <c r="I26" s="209"/>
      <c r="J26" s="211" t="s">
        <v>86</v>
      </c>
      <c r="K26" s="208"/>
      <c r="L26" s="206"/>
    </row>
    <row r="27" spans="1:21" ht="15.75" customHeight="1" x14ac:dyDescent="0.3">
      <c r="A27" s="4"/>
      <c r="B27" s="226"/>
      <c r="C27" s="227"/>
      <c r="D27" s="205" t="s">
        <v>112</v>
      </c>
      <c r="E27" s="230"/>
      <c r="F27" s="231"/>
      <c r="G27" s="232" t="s">
        <v>103</v>
      </c>
      <c r="H27" s="230"/>
      <c r="I27" s="231"/>
      <c r="J27" s="232" t="s">
        <v>103</v>
      </c>
      <c r="K27" s="230"/>
      <c r="L27" s="233"/>
    </row>
    <row r="28" spans="1:21" ht="14.25" customHeight="1" x14ac:dyDescent="0.3">
      <c r="A28" s="4"/>
      <c r="B28" s="226"/>
      <c r="C28" s="227"/>
      <c r="D28" s="205" t="s">
        <v>36</v>
      </c>
      <c r="E28" s="230"/>
      <c r="F28" s="231"/>
      <c r="G28" s="211" t="s">
        <v>36</v>
      </c>
      <c r="H28" s="208"/>
      <c r="I28" s="209"/>
      <c r="J28" s="211" t="s">
        <v>36</v>
      </c>
      <c r="K28" s="208"/>
      <c r="L28" s="206"/>
    </row>
    <row r="29" spans="1:21" ht="13.5" customHeight="1" x14ac:dyDescent="0.3">
      <c r="A29" s="4"/>
      <c r="B29" s="226"/>
      <c r="C29" s="227"/>
      <c r="D29" s="35" t="s">
        <v>47</v>
      </c>
      <c r="E29" s="32" t="s">
        <v>48</v>
      </c>
      <c r="F29" s="23" t="s">
        <v>35</v>
      </c>
      <c r="G29" s="21" t="s">
        <v>47</v>
      </c>
      <c r="H29" s="32" t="s">
        <v>48</v>
      </c>
      <c r="I29" s="85" t="s">
        <v>35</v>
      </c>
      <c r="J29" s="21" t="s">
        <v>47</v>
      </c>
      <c r="K29" s="32" t="s">
        <v>48</v>
      </c>
      <c r="L29" s="93" t="s">
        <v>35</v>
      </c>
      <c r="N29" s="8"/>
    </row>
    <row r="30" spans="1:21" ht="15" customHeight="1" x14ac:dyDescent="0.3">
      <c r="A30" s="4"/>
      <c r="B30" s="226"/>
      <c r="C30" s="227"/>
      <c r="D30" s="35" t="s">
        <v>94</v>
      </c>
      <c r="E30" s="47" t="s">
        <v>37</v>
      </c>
      <c r="F30" s="57" t="s">
        <v>69</v>
      </c>
      <c r="G30" s="21" t="s">
        <v>83</v>
      </c>
      <c r="H30" s="36" t="s">
        <v>37</v>
      </c>
      <c r="I30" s="45" t="s">
        <v>69</v>
      </c>
      <c r="J30" s="95" t="s">
        <v>76</v>
      </c>
      <c r="K30" s="36" t="s">
        <v>37</v>
      </c>
      <c r="L30" s="93" t="s">
        <v>69</v>
      </c>
    </row>
    <row r="31" spans="1:21" x14ac:dyDescent="0.3">
      <c r="A31" s="4"/>
      <c r="B31" s="226"/>
      <c r="C31" s="227"/>
      <c r="D31" s="96" t="s">
        <v>92</v>
      </c>
      <c r="E31" s="36" t="s">
        <v>91</v>
      </c>
      <c r="F31" s="38" t="s">
        <v>52</v>
      </c>
      <c r="G31" s="21" t="s">
        <v>74</v>
      </c>
      <c r="H31" s="36" t="s">
        <v>88</v>
      </c>
      <c r="I31" s="37" t="s">
        <v>52</v>
      </c>
      <c r="J31" s="35" t="s">
        <v>74</v>
      </c>
      <c r="K31" s="21" t="s">
        <v>73</v>
      </c>
      <c r="L31" s="40" t="s">
        <v>52</v>
      </c>
      <c r="N31" s="95"/>
      <c r="U31" s="95"/>
    </row>
    <row r="32" spans="1:21" ht="15" customHeight="1" x14ac:dyDescent="0.3">
      <c r="A32" s="4"/>
      <c r="B32" s="226"/>
      <c r="C32" s="227"/>
      <c r="D32" s="34" t="s">
        <v>74</v>
      </c>
      <c r="E32" s="97" t="s">
        <v>93</v>
      </c>
      <c r="F32" s="44" t="s">
        <v>71</v>
      </c>
      <c r="G32" s="20"/>
      <c r="H32" s="84" t="s">
        <v>84</v>
      </c>
      <c r="I32" s="23"/>
      <c r="J32" s="46" t="s">
        <v>95</v>
      </c>
      <c r="K32" s="21" t="s">
        <v>87</v>
      </c>
      <c r="L32" s="99"/>
      <c r="U32" s="95"/>
    </row>
    <row r="33" spans="1:14" ht="14.25" customHeight="1" x14ac:dyDescent="0.3">
      <c r="A33" s="4"/>
      <c r="B33" s="226"/>
      <c r="C33" s="227"/>
      <c r="D33" s="248" t="s">
        <v>34</v>
      </c>
      <c r="E33" s="249"/>
      <c r="F33" s="250"/>
      <c r="G33" s="232" t="s">
        <v>53</v>
      </c>
      <c r="H33" s="230"/>
      <c r="I33" s="231"/>
      <c r="J33" s="251" t="s">
        <v>34</v>
      </c>
      <c r="K33" s="252"/>
      <c r="L33" s="253"/>
    </row>
    <row r="34" spans="1:14" ht="14.25" customHeight="1" x14ac:dyDescent="0.3">
      <c r="A34" s="4"/>
      <c r="B34" s="226"/>
      <c r="C34" s="227"/>
      <c r="D34" s="234" t="s">
        <v>113</v>
      </c>
      <c r="E34" s="235"/>
      <c r="F34" s="236"/>
      <c r="G34" s="237" t="s">
        <v>114</v>
      </c>
      <c r="H34" s="213"/>
      <c r="I34" s="214"/>
      <c r="J34" s="238" t="s">
        <v>115</v>
      </c>
      <c r="K34" s="239"/>
      <c r="L34" s="240"/>
      <c r="M34" s="55"/>
      <c r="N34" s="58"/>
    </row>
    <row r="35" spans="1:14" ht="14.25" customHeight="1" thickBot="1" x14ac:dyDescent="0.35">
      <c r="A35" s="4"/>
      <c r="B35" s="228"/>
      <c r="C35" s="229"/>
      <c r="D35" s="241" t="s">
        <v>116</v>
      </c>
      <c r="E35" s="242"/>
      <c r="F35" s="243"/>
      <c r="G35" s="244" t="s">
        <v>106</v>
      </c>
      <c r="H35" s="245"/>
      <c r="I35" s="246"/>
      <c r="J35" s="244" t="s">
        <v>117</v>
      </c>
      <c r="K35" s="245"/>
      <c r="L35" s="247"/>
    </row>
    <row r="36" spans="1:14" ht="15.75" hidden="1" customHeight="1" thickTop="1" x14ac:dyDescent="0.35">
      <c r="A36" s="4"/>
      <c r="B36" s="13" t="s">
        <v>30</v>
      </c>
      <c r="C36" s="19">
        <v>0</v>
      </c>
      <c r="D36" s="199"/>
      <c r="E36" s="200"/>
      <c r="F36" s="201"/>
      <c r="G36" s="224"/>
      <c r="H36" s="200"/>
      <c r="I36" s="201"/>
      <c r="J36" s="84"/>
      <c r="K36" s="84"/>
      <c r="L36" s="16"/>
      <c r="N36" s="8"/>
    </row>
    <row r="37" spans="1:14" ht="14.25" hidden="1" customHeight="1" x14ac:dyDescent="0.3">
      <c r="A37" s="4"/>
      <c r="B37" s="218" t="s">
        <v>27</v>
      </c>
      <c r="C37" s="219"/>
      <c r="D37" s="207"/>
      <c r="E37" s="208"/>
      <c r="F37" s="209"/>
      <c r="G37" s="211"/>
      <c r="H37" s="208"/>
      <c r="I37" s="209"/>
      <c r="J37" s="84"/>
      <c r="K37" s="84"/>
      <c r="L37" s="16"/>
    </row>
    <row r="38" spans="1:14" ht="12.75" hidden="1" customHeight="1" x14ac:dyDescent="0.3">
      <c r="A38" s="4"/>
      <c r="B38" s="218"/>
      <c r="C38" s="219"/>
      <c r="D38" s="207"/>
      <c r="E38" s="208"/>
      <c r="F38" s="209"/>
      <c r="G38" s="211"/>
      <c r="H38" s="208"/>
      <c r="I38" s="209"/>
      <c r="J38" s="84"/>
      <c r="K38" s="84"/>
      <c r="L38" s="16"/>
    </row>
    <row r="39" spans="1:14" ht="12.75" hidden="1" customHeight="1" x14ac:dyDescent="0.3">
      <c r="A39" s="4"/>
      <c r="B39" s="218"/>
      <c r="C39" s="219"/>
      <c r="D39" s="205"/>
      <c r="E39" s="208"/>
      <c r="F39" s="209"/>
      <c r="G39" s="211"/>
      <c r="H39" s="208"/>
      <c r="I39" s="209"/>
      <c r="J39" s="84"/>
      <c r="K39" s="84"/>
      <c r="L39" s="16"/>
      <c r="N39" s="6"/>
    </row>
    <row r="40" spans="1:14" hidden="1" x14ac:dyDescent="0.3">
      <c r="A40" s="4"/>
      <c r="B40" s="218"/>
      <c r="C40" s="219"/>
      <c r="D40" s="86"/>
      <c r="E40" s="32"/>
      <c r="F40" s="85"/>
      <c r="G40" s="34"/>
      <c r="H40" s="32"/>
      <c r="I40" s="85"/>
      <c r="J40" s="84"/>
      <c r="K40" s="84"/>
      <c r="L40" s="16"/>
    </row>
    <row r="41" spans="1:14" hidden="1" x14ac:dyDescent="0.3">
      <c r="A41" s="4"/>
      <c r="B41" s="218"/>
      <c r="C41" s="219"/>
      <c r="D41" s="86"/>
      <c r="E41" s="32"/>
      <c r="F41" s="85"/>
      <c r="G41" s="34"/>
      <c r="H41" s="32"/>
      <c r="I41" s="85"/>
      <c r="J41" s="84"/>
      <c r="K41" s="84"/>
      <c r="L41" s="16"/>
    </row>
    <row r="42" spans="1:14" hidden="1" x14ac:dyDescent="0.3">
      <c r="A42" s="4"/>
      <c r="B42" s="218"/>
      <c r="C42" s="219"/>
      <c r="D42" s="86"/>
      <c r="E42" s="36"/>
      <c r="F42" s="85"/>
      <c r="G42" s="84"/>
      <c r="H42" s="84"/>
      <c r="I42" s="85"/>
      <c r="J42" s="84"/>
      <c r="K42" s="84"/>
      <c r="L42" s="16"/>
    </row>
    <row r="43" spans="1:14" hidden="1" x14ac:dyDescent="0.3">
      <c r="A43" s="4"/>
      <c r="B43" s="218"/>
      <c r="C43" s="219"/>
      <c r="D43" s="86"/>
      <c r="E43" s="32"/>
      <c r="F43" s="95"/>
      <c r="G43" s="92"/>
      <c r="H43" s="84"/>
      <c r="I43" s="85"/>
      <c r="J43" s="84"/>
      <c r="K43" s="84"/>
      <c r="L43" s="16"/>
    </row>
    <row r="44" spans="1:14" ht="13.25" hidden="1" customHeight="1" x14ac:dyDescent="0.3">
      <c r="A44" s="4"/>
      <c r="B44" s="218"/>
      <c r="C44" s="219"/>
      <c r="D44" s="205"/>
      <c r="E44" s="208"/>
      <c r="F44" s="209"/>
      <c r="G44" s="211"/>
      <c r="H44" s="208"/>
      <c r="I44" s="209"/>
      <c r="J44" s="84"/>
      <c r="K44" s="84"/>
      <c r="L44" s="16"/>
    </row>
    <row r="45" spans="1:14" ht="13.5" hidden="1" thickBot="1" x14ac:dyDescent="0.35">
      <c r="A45" s="4"/>
      <c r="B45" s="220"/>
      <c r="C45" s="221"/>
      <c r="D45" s="24"/>
      <c r="E45" s="25"/>
      <c r="F45" s="89"/>
      <c r="G45" s="215"/>
      <c r="H45" s="216"/>
      <c r="I45" s="217"/>
      <c r="J45" s="88"/>
      <c r="K45" s="88"/>
      <c r="L45" s="17"/>
    </row>
    <row r="46" spans="1:14" ht="15" hidden="1" thickTop="1" x14ac:dyDescent="0.35">
      <c r="A46" s="4"/>
      <c r="B46" s="15" t="s">
        <v>31</v>
      </c>
      <c r="C46" s="19">
        <v>0</v>
      </c>
      <c r="D46" s="199" t="s">
        <v>39</v>
      </c>
      <c r="E46" s="200"/>
      <c r="F46" s="201"/>
      <c r="G46" s="26"/>
      <c r="H46" s="26"/>
      <c r="I46" s="27"/>
      <c r="J46" s="26"/>
      <c r="K46" s="26"/>
      <c r="L46" s="28"/>
    </row>
    <row r="47" spans="1:14" ht="17.25" hidden="1" customHeight="1" x14ac:dyDescent="0.3">
      <c r="A47" s="4"/>
      <c r="B47" s="218" t="s">
        <v>28</v>
      </c>
      <c r="C47" s="219"/>
      <c r="D47" s="207"/>
      <c r="E47" s="208"/>
      <c r="F47" s="209"/>
      <c r="G47" s="26"/>
      <c r="H47" s="26"/>
      <c r="I47" s="27"/>
      <c r="J47" s="26"/>
      <c r="K47" s="26"/>
      <c r="L47" s="28"/>
    </row>
    <row r="48" spans="1:14" ht="13.5" hidden="1" customHeight="1" x14ac:dyDescent="0.3">
      <c r="A48" s="4"/>
      <c r="B48" s="218"/>
      <c r="C48" s="219"/>
      <c r="D48" s="207" t="s">
        <v>38</v>
      </c>
      <c r="E48" s="208"/>
      <c r="F48" s="209"/>
      <c r="G48" s="26"/>
      <c r="H48" s="26"/>
      <c r="I48" s="27"/>
      <c r="J48" s="26"/>
      <c r="K48" s="26"/>
      <c r="L48" s="28"/>
      <c r="N48" s="8"/>
    </row>
    <row r="49" spans="1:14" ht="14.25" hidden="1" customHeight="1" x14ac:dyDescent="0.3">
      <c r="A49" s="4"/>
      <c r="B49" s="218"/>
      <c r="C49" s="219"/>
      <c r="D49" s="222" t="s">
        <v>118</v>
      </c>
      <c r="E49" s="20" t="s">
        <v>40</v>
      </c>
      <c r="F49" s="33" t="s">
        <v>41</v>
      </c>
      <c r="G49" s="26"/>
      <c r="H49" s="26"/>
      <c r="I49" s="27"/>
      <c r="J49" s="26"/>
      <c r="K49" s="26"/>
      <c r="L49" s="28"/>
    </row>
    <row r="50" spans="1:14" ht="14.25" hidden="1" customHeight="1" x14ac:dyDescent="0.3">
      <c r="A50" s="4"/>
      <c r="B50" s="218"/>
      <c r="C50" s="219"/>
      <c r="D50" s="222"/>
      <c r="E50" s="20"/>
      <c r="F50" s="85"/>
      <c r="G50" s="26"/>
      <c r="H50" s="26"/>
      <c r="I50" s="27"/>
      <c r="J50" s="26"/>
      <c r="K50" s="26"/>
      <c r="L50" s="28"/>
    </row>
    <row r="51" spans="1:14" ht="15" hidden="1" customHeight="1" x14ac:dyDescent="0.3">
      <c r="A51" s="4"/>
      <c r="B51" s="218"/>
      <c r="C51" s="219"/>
      <c r="D51" s="205" t="s">
        <v>119</v>
      </c>
      <c r="E51" s="208"/>
      <c r="F51" s="209"/>
      <c r="G51" s="26"/>
      <c r="H51" s="26"/>
      <c r="I51" s="27"/>
      <c r="J51" s="26"/>
      <c r="K51" s="26"/>
      <c r="L51" s="28"/>
      <c r="M51" s="54"/>
    </row>
    <row r="52" spans="1:14" ht="15" hidden="1" customHeight="1" thickBot="1" x14ac:dyDescent="0.35">
      <c r="A52" s="4"/>
      <c r="B52" s="220"/>
      <c r="C52" s="221"/>
      <c r="D52" s="223">
        <v>100000</v>
      </c>
      <c r="E52" s="216"/>
      <c r="F52" s="217"/>
      <c r="G52" s="29"/>
      <c r="H52" s="29"/>
      <c r="I52" s="30"/>
      <c r="J52" s="29"/>
      <c r="K52" s="29"/>
      <c r="L52" s="31"/>
      <c r="M52" s="54"/>
      <c r="N52" s="6"/>
    </row>
    <row r="53" spans="1:14" ht="15" thickTop="1" x14ac:dyDescent="0.35">
      <c r="A53" s="4"/>
      <c r="B53" s="197" t="s">
        <v>143</v>
      </c>
      <c r="C53" s="198" t="e">
        <f>#REF!</f>
        <v>#REF!</v>
      </c>
      <c r="D53" s="199" t="s">
        <v>120</v>
      </c>
      <c r="E53" s="200"/>
      <c r="F53" s="201"/>
      <c r="G53" s="202" t="s">
        <v>121</v>
      </c>
      <c r="H53" s="203"/>
      <c r="I53" s="204"/>
      <c r="J53" s="90"/>
      <c r="K53" s="90"/>
      <c r="L53" s="125"/>
    </row>
    <row r="54" spans="1:14" x14ac:dyDescent="0.3">
      <c r="A54" s="4"/>
      <c r="B54" s="205" t="s">
        <v>29</v>
      </c>
      <c r="C54" s="206"/>
      <c r="D54" s="207" t="s">
        <v>122</v>
      </c>
      <c r="E54" s="208"/>
      <c r="F54" s="209"/>
      <c r="G54" s="210" t="s">
        <v>123</v>
      </c>
      <c r="H54" s="190"/>
      <c r="I54" s="191"/>
      <c r="J54" s="90"/>
      <c r="K54" s="90"/>
      <c r="L54" s="125"/>
    </row>
    <row r="55" spans="1:14" ht="12.75" customHeight="1" x14ac:dyDescent="0.3">
      <c r="A55" s="4"/>
      <c r="B55" s="207"/>
      <c r="C55" s="206"/>
      <c r="D55" s="207"/>
      <c r="E55" s="208"/>
      <c r="F55" s="209"/>
      <c r="G55" s="90"/>
      <c r="H55" s="90"/>
      <c r="I55" s="91"/>
      <c r="J55" s="90"/>
      <c r="K55" s="90"/>
      <c r="L55" s="125"/>
    </row>
    <row r="56" spans="1:14" ht="12.75" customHeight="1" x14ac:dyDescent="0.3">
      <c r="A56" s="4"/>
      <c r="B56" s="207"/>
      <c r="C56" s="206"/>
      <c r="D56" s="207" t="s">
        <v>36</v>
      </c>
      <c r="E56" s="208"/>
      <c r="F56" s="209"/>
      <c r="G56" s="211" t="s">
        <v>36</v>
      </c>
      <c r="H56" s="208"/>
      <c r="I56" s="209"/>
      <c r="J56" s="90"/>
      <c r="K56" s="90"/>
      <c r="L56" s="125"/>
    </row>
    <row r="57" spans="1:14" x14ac:dyDescent="0.3">
      <c r="A57" s="4"/>
      <c r="B57" s="207"/>
      <c r="C57" s="206"/>
      <c r="D57" s="18" t="s">
        <v>124</v>
      </c>
      <c r="E57" s="84" t="s">
        <v>125</v>
      </c>
      <c r="F57" s="37" t="s">
        <v>126</v>
      </c>
      <c r="G57" s="59" t="s">
        <v>124</v>
      </c>
      <c r="H57" s="61" t="s">
        <v>127</v>
      </c>
      <c r="I57" s="91" t="s">
        <v>126</v>
      </c>
      <c r="J57" s="90"/>
      <c r="K57" s="90"/>
      <c r="L57" s="125"/>
    </row>
    <row r="58" spans="1:14" x14ac:dyDescent="0.3">
      <c r="A58" s="4"/>
      <c r="B58" s="207"/>
      <c r="C58" s="206"/>
      <c r="D58" s="87" t="s">
        <v>128</v>
      </c>
      <c r="E58" s="36" t="s">
        <v>127</v>
      </c>
      <c r="F58" s="85" t="s">
        <v>48</v>
      </c>
      <c r="G58" s="59" t="s">
        <v>87</v>
      </c>
      <c r="H58" s="60" t="s">
        <v>129</v>
      </c>
      <c r="I58" s="91" t="s">
        <v>48</v>
      </c>
      <c r="J58" s="90"/>
      <c r="K58" s="90"/>
      <c r="L58" s="125"/>
    </row>
    <row r="59" spans="1:14" x14ac:dyDescent="0.3">
      <c r="A59" s="4"/>
      <c r="B59" s="207"/>
      <c r="C59" s="206"/>
      <c r="D59" s="20" t="s">
        <v>130</v>
      </c>
      <c r="E59" s="20" t="s">
        <v>47</v>
      </c>
      <c r="F59" s="85" t="s">
        <v>131</v>
      </c>
      <c r="G59" s="59" t="s">
        <v>132</v>
      </c>
      <c r="H59" s="61" t="s">
        <v>47</v>
      </c>
      <c r="I59" s="91" t="s">
        <v>133</v>
      </c>
      <c r="J59" s="90"/>
      <c r="K59" s="90"/>
      <c r="L59" s="125"/>
    </row>
    <row r="60" spans="1:14" x14ac:dyDescent="0.3">
      <c r="A60" s="4"/>
      <c r="B60" s="207"/>
      <c r="C60" s="206"/>
      <c r="D60" s="83"/>
      <c r="E60" s="37" t="s">
        <v>134</v>
      </c>
      <c r="F60" s="23"/>
      <c r="G60" s="59" t="s">
        <v>134</v>
      </c>
      <c r="H60" s="61" t="s">
        <v>135</v>
      </c>
      <c r="I60" s="91"/>
      <c r="J60" s="90"/>
      <c r="K60" s="90"/>
      <c r="L60" s="125"/>
    </row>
    <row r="61" spans="1:14" x14ac:dyDescent="0.3">
      <c r="A61" s="4"/>
      <c r="B61" s="207"/>
      <c r="C61" s="206"/>
      <c r="D61" s="84"/>
      <c r="E61" s="84" t="s">
        <v>34</v>
      </c>
      <c r="F61" s="85"/>
      <c r="G61" s="210" t="s">
        <v>34</v>
      </c>
      <c r="H61" s="190"/>
      <c r="I61" s="191"/>
      <c r="J61" s="90"/>
      <c r="K61" s="90"/>
      <c r="L61" s="125"/>
    </row>
    <row r="62" spans="1:14" ht="14" customHeight="1" x14ac:dyDescent="0.3">
      <c r="A62" s="4"/>
      <c r="B62" s="207"/>
      <c r="C62" s="206"/>
      <c r="D62" s="212" t="s">
        <v>136</v>
      </c>
      <c r="E62" s="213"/>
      <c r="F62" s="214"/>
      <c r="G62" s="189" t="s">
        <v>137</v>
      </c>
      <c r="H62" s="190"/>
      <c r="I62" s="191"/>
      <c r="J62" s="90"/>
      <c r="K62" s="90"/>
      <c r="L62" s="125"/>
    </row>
    <row r="63" spans="1:14" ht="15.75" customHeight="1" thickBot="1" x14ac:dyDescent="0.35">
      <c r="A63" s="4"/>
      <c r="B63" s="207"/>
      <c r="C63" s="206"/>
      <c r="D63" s="24"/>
      <c r="E63" s="88"/>
      <c r="F63" s="89"/>
      <c r="G63" s="192"/>
      <c r="H63" s="193"/>
      <c r="I63" s="194"/>
      <c r="J63" s="124"/>
      <c r="K63" s="124"/>
      <c r="L63" s="126"/>
    </row>
    <row r="64" spans="1:14" ht="13.5" thickTop="1" x14ac:dyDescent="0.3">
      <c r="B64" s="22"/>
      <c r="C64" s="22"/>
    </row>
    <row r="65" spans="2:12" ht="15.5" x14ac:dyDescent="0.35">
      <c r="B65" s="9"/>
      <c r="E65" s="79"/>
      <c r="F65" s="78"/>
    </row>
    <row r="66" spans="2:12" x14ac:dyDescent="0.3">
      <c r="B66" s="10"/>
      <c r="D66" s="62"/>
    </row>
    <row r="67" spans="2:12" x14ac:dyDescent="0.3">
      <c r="B67" s="14"/>
      <c r="C67" s="3"/>
      <c r="D67" s="3"/>
      <c r="E67" s="3"/>
      <c r="F67" s="3"/>
      <c r="G67" s="3"/>
      <c r="H67" s="3"/>
      <c r="I67" s="3"/>
      <c r="J67" s="3"/>
      <c r="K67" s="3"/>
      <c r="L67" s="3"/>
    </row>
    <row r="68" spans="2:12" x14ac:dyDescent="0.3">
      <c r="B68" s="11"/>
      <c r="C68" s="3"/>
      <c r="D68" s="3"/>
      <c r="E68" s="3"/>
      <c r="F68" s="3"/>
      <c r="G68" s="3"/>
      <c r="H68" s="3"/>
      <c r="I68" s="3"/>
      <c r="J68" s="3"/>
      <c r="K68" s="3"/>
      <c r="L68" s="3"/>
    </row>
    <row r="69" spans="2:12" x14ac:dyDescent="0.3">
      <c r="B69" s="11"/>
      <c r="C69" s="3"/>
      <c r="D69" s="3"/>
      <c r="E69" s="3"/>
      <c r="F69" s="3"/>
      <c r="G69" s="3"/>
      <c r="H69" s="3"/>
      <c r="I69" s="3"/>
      <c r="J69" s="3"/>
      <c r="K69" s="3"/>
      <c r="L69" s="3"/>
    </row>
    <row r="70" spans="2:12" x14ac:dyDescent="0.3">
      <c r="B70" s="10"/>
      <c r="C70" s="3"/>
      <c r="D70" s="3"/>
      <c r="E70" s="3"/>
      <c r="F70" s="3"/>
      <c r="G70" s="3"/>
      <c r="H70" s="3"/>
      <c r="I70" s="3"/>
      <c r="J70" s="3"/>
      <c r="K70" s="3"/>
      <c r="L70" s="3"/>
    </row>
    <row r="71" spans="2:12" x14ac:dyDescent="0.3">
      <c r="B71" s="8"/>
    </row>
    <row r="72" spans="2:12" x14ac:dyDescent="0.3">
      <c r="B72" s="8"/>
    </row>
    <row r="73" spans="2:12" x14ac:dyDescent="0.3">
      <c r="B73" s="8"/>
      <c r="C73" s="12"/>
      <c r="D73" s="12"/>
      <c r="E73" s="12"/>
      <c r="F73" s="12"/>
      <c r="G73" s="12"/>
      <c r="H73" s="12"/>
      <c r="I73" s="12"/>
      <c r="J73" s="12"/>
      <c r="K73" s="12"/>
      <c r="L73" s="12"/>
    </row>
    <row r="74" spans="2:12" x14ac:dyDescent="0.3">
      <c r="B74" s="8"/>
      <c r="C74" s="12"/>
      <c r="D74" s="12"/>
      <c r="E74" s="12"/>
      <c r="F74" s="12"/>
      <c r="G74" s="12"/>
      <c r="H74" s="12"/>
      <c r="I74" s="12"/>
      <c r="J74" s="12"/>
      <c r="K74" s="12"/>
      <c r="L74" s="12"/>
    </row>
    <row r="75" spans="2:12" x14ac:dyDescent="0.3">
      <c r="B75" s="8"/>
    </row>
    <row r="76" spans="2:12" x14ac:dyDescent="0.3">
      <c r="B76" s="8"/>
      <c r="C76" s="3"/>
      <c r="D76" s="3"/>
      <c r="E76" s="3"/>
      <c r="F76" s="3"/>
      <c r="G76" s="3"/>
      <c r="H76" s="3"/>
      <c r="I76" s="3"/>
      <c r="J76" s="3"/>
      <c r="K76" s="3"/>
      <c r="L76" s="3"/>
    </row>
    <row r="77" spans="2:12" x14ac:dyDescent="0.3">
      <c r="B77" s="8"/>
    </row>
    <row r="78" spans="2:12" x14ac:dyDescent="0.3">
      <c r="B78" s="8"/>
      <c r="C78" s="3"/>
      <c r="D78" s="3"/>
      <c r="E78" s="3"/>
      <c r="F78" s="3"/>
      <c r="G78" s="3"/>
      <c r="H78" s="3"/>
      <c r="I78" s="3"/>
      <c r="J78" s="3"/>
      <c r="K78" s="3"/>
      <c r="L78" s="3"/>
    </row>
    <row r="79" spans="2:12" x14ac:dyDescent="0.3">
      <c r="B79" s="8"/>
    </row>
    <row r="80" spans="2:12" x14ac:dyDescent="0.3">
      <c r="B80" s="3"/>
      <c r="C80" s="3"/>
      <c r="D80" s="3"/>
      <c r="E80" s="3"/>
      <c r="F80" s="3"/>
      <c r="G80" s="3"/>
      <c r="H80" s="3"/>
      <c r="I80" s="3"/>
      <c r="J80" s="3"/>
      <c r="K80" s="3"/>
      <c r="L80" s="3"/>
    </row>
  </sheetData>
  <sheetProtection selectLockedCells="1"/>
  <mergeCells count="118">
    <mergeCell ref="B2:L2"/>
    <mergeCell ref="D3:L3"/>
    <mergeCell ref="D4:F4"/>
    <mergeCell ref="G4:I4"/>
    <mergeCell ref="J4:L4"/>
    <mergeCell ref="O4:Q4"/>
    <mergeCell ref="O6:Q6"/>
    <mergeCell ref="R6:T6"/>
    <mergeCell ref="D7:F7"/>
    <mergeCell ref="G7:I7"/>
    <mergeCell ref="J7:L7"/>
    <mergeCell ref="O7:Q7"/>
    <mergeCell ref="R7:T7"/>
    <mergeCell ref="R4:T4"/>
    <mergeCell ref="B5:C13"/>
    <mergeCell ref="D5:F5"/>
    <mergeCell ref="G5:I5"/>
    <mergeCell ref="J5:L5"/>
    <mergeCell ref="O5:Q5"/>
    <mergeCell ref="R5:T5"/>
    <mergeCell ref="D6:F6"/>
    <mergeCell ref="G6:I6"/>
    <mergeCell ref="J6:L6"/>
    <mergeCell ref="O12:Q12"/>
    <mergeCell ref="R12:T12"/>
    <mergeCell ref="D13:F13"/>
    <mergeCell ref="G13:I13"/>
    <mergeCell ref="J13:L13"/>
    <mergeCell ref="O13:Q13"/>
    <mergeCell ref="R13:T13"/>
    <mergeCell ref="D11:F11"/>
    <mergeCell ref="G11:I11"/>
    <mergeCell ref="J11:L11"/>
    <mergeCell ref="D12:F12"/>
    <mergeCell ref="G12:I12"/>
    <mergeCell ref="J12:L12"/>
    <mergeCell ref="D14:F14"/>
    <mergeCell ref="G14:I14"/>
    <mergeCell ref="J14:L14"/>
    <mergeCell ref="O14:Q14"/>
    <mergeCell ref="R14:T14"/>
    <mergeCell ref="B15:C24"/>
    <mergeCell ref="D15:F15"/>
    <mergeCell ref="G15:I15"/>
    <mergeCell ref="J15:L15"/>
    <mergeCell ref="D16:F16"/>
    <mergeCell ref="D23:F23"/>
    <mergeCell ref="G23:I23"/>
    <mergeCell ref="J23:L23"/>
    <mergeCell ref="D24:F24"/>
    <mergeCell ref="G24:I24"/>
    <mergeCell ref="J24:L24"/>
    <mergeCell ref="G16:I16"/>
    <mergeCell ref="J16:L16"/>
    <mergeCell ref="D17:F17"/>
    <mergeCell ref="G17:I17"/>
    <mergeCell ref="J17:L17"/>
    <mergeCell ref="D22:F22"/>
    <mergeCell ref="G22:I22"/>
    <mergeCell ref="J22:L22"/>
    <mergeCell ref="D25:F25"/>
    <mergeCell ref="G25:I25"/>
    <mergeCell ref="J25:L25"/>
    <mergeCell ref="B26:C35"/>
    <mergeCell ref="D26:F26"/>
    <mergeCell ref="G26:I26"/>
    <mergeCell ref="J26:L26"/>
    <mergeCell ref="D27:F27"/>
    <mergeCell ref="G27:I27"/>
    <mergeCell ref="J27:L27"/>
    <mergeCell ref="D34:F34"/>
    <mergeCell ref="G34:I34"/>
    <mergeCell ref="J34:L34"/>
    <mergeCell ref="D35:F35"/>
    <mergeCell ref="G35:I35"/>
    <mergeCell ref="J35:L35"/>
    <mergeCell ref="D28:F28"/>
    <mergeCell ref="G28:I28"/>
    <mergeCell ref="J28:L28"/>
    <mergeCell ref="D33:F33"/>
    <mergeCell ref="G33:I33"/>
    <mergeCell ref="J33:L33"/>
    <mergeCell ref="D51:F51"/>
    <mergeCell ref="D52:F52"/>
    <mergeCell ref="D36:F36"/>
    <mergeCell ref="G36:I36"/>
    <mergeCell ref="B37:C45"/>
    <mergeCell ref="D37:F37"/>
    <mergeCell ref="G37:I37"/>
    <mergeCell ref="D38:F38"/>
    <mergeCell ref="G38:I38"/>
    <mergeCell ref="D39:F39"/>
    <mergeCell ref="G39:I39"/>
    <mergeCell ref="D44:F44"/>
    <mergeCell ref="B3:C3"/>
    <mergeCell ref="G62:I62"/>
    <mergeCell ref="G63:I63"/>
    <mergeCell ref="B4:C4"/>
    <mergeCell ref="B14:C14"/>
    <mergeCell ref="B25:C25"/>
    <mergeCell ref="B53:C53"/>
    <mergeCell ref="D53:F53"/>
    <mergeCell ref="G53:I53"/>
    <mergeCell ref="B54:C63"/>
    <mergeCell ref="D54:F54"/>
    <mergeCell ref="G54:I54"/>
    <mergeCell ref="D55:F55"/>
    <mergeCell ref="D56:F56"/>
    <mergeCell ref="G56:I56"/>
    <mergeCell ref="G61:I61"/>
    <mergeCell ref="D62:F62"/>
    <mergeCell ref="G44:I44"/>
    <mergeCell ref="G45:I45"/>
    <mergeCell ref="D46:F46"/>
    <mergeCell ref="B47:C52"/>
    <mergeCell ref="D47:F47"/>
    <mergeCell ref="D48:F48"/>
    <mergeCell ref="D49:D50"/>
  </mergeCells>
  <conditionalFormatting sqref="C36 C46">
    <cfRule type="cellIs" dxfId="2" priority="1" operator="lessThan">
      <formula>33</formula>
    </cfRule>
    <cfRule type="cellIs" dxfId="1" priority="2" operator="between">
      <formula>33</formula>
      <formula>65</formula>
    </cfRule>
    <cfRule type="cellIs" dxfId="0" priority="3" operator="greaterThan">
      <formula>65</formula>
    </cfRule>
  </conditionalFormatting>
  <pageMargins left="0.7" right="0.7" top="0.75" bottom="0.75" header="0.3" footer="0.3"/>
  <pageSetup paperSize="136" scale="7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G17"/>
  <sheetViews>
    <sheetView showGridLines="0" zoomScale="120" zoomScaleNormal="120" workbookViewId="0">
      <selection activeCell="C10" sqref="C10:G10"/>
    </sheetView>
  </sheetViews>
  <sheetFormatPr defaultRowHeight="14.5" x14ac:dyDescent="0.35"/>
  <cols>
    <col min="2" max="2" width="10.453125" customWidth="1"/>
    <col min="3" max="3" width="59.36328125" customWidth="1"/>
    <col min="4" max="4" width="17.36328125" customWidth="1"/>
  </cols>
  <sheetData>
    <row r="1" spans="3:7" ht="20.399999999999999" customHeight="1" x14ac:dyDescent="0.35"/>
    <row r="2" spans="3:7" ht="23.5" x14ac:dyDescent="0.55000000000000004">
      <c r="C2" s="156" t="s">
        <v>202</v>
      </c>
      <c r="D2" s="157"/>
      <c r="E2" s="157"/>
      <c r="F2" s="157"/>
      <c r="G2" s="158"/>
    </row>
    <row r="3" spans="3:7" x14ac:dyDescent="0.35">
      <c r="C3" s="63"/>
      <c r="D3" s="64"/>
      <c r="E3" s="64"/>
      <c r="F3" s="64"/>
      <c r="G3" s="65"/>
    </row>
    <row r="4" spans="3:7" x14ac:dyDescent="0.35">
      <c r="C4" s="164" t="s">
        <v>138</v>
      </c>
      <c r="D4" s="165"/>
      <c r="E4" s="165"/>
      <c r="F4" s="165"/>
      <c r="G4" s="166"/>
    </row>
    <row r="5" spans="3:7" ht="72" customHeight="1" x14ac:dyDescent="0.35">
      <c r="C5" s="167" t="s">
        <v>185</v>
      </c>
      <c r="D5" s="168"/>
      <c r="E5" s="168"/>
      <c r="F5" s="168"/>
      <c r="G5" s="169"/>
    </row>
    <row r="6" spans="3:7" x14ac:dyDescent="0.35">
      <c r="C6" s="170"/>
      <c r="D6" s="171"/>
      <c r="E6" s="171"/>
      <c r="F6" s="171"/>
      <c r="G6" s="172"/>
    </row>
    <row r="7" spans="3:7" x14ac:dyDescent="0.35">
      <c r="C7" s="77"/>
      <c r="D7" s="67"/>
      <c r="E7" s="67"/>
      <c r="F7" s="67"/>
      <c r="G7" s="68"/>
    </row>
    <row r="8" spans="3:7" x14ac:dyDescent="0.35">
      <c r="C8" s="66" t="s">
        <v>139</v>
      </c>
      <c r="D8" s="67"/>
      <c r="E8" s="67"/>
      <c r="F8" s="67"/>
      <c r="G8" s="68"/>
    </row>
    <row r="9" spans="3:7" x14ac:dyDescent="0.35">
      <c r="C9" s="69" t="s">
        <v>32</v>
      </c>
      <c r="D9" s="67"/>
      <c r="E9" s="67"/>
      <c r="F9" s="67"/>
      <c r="G9" s="68"/>
    </row>
    <row r="10" spans="3:7" x14ac:dyDescent="0.35">
      <c r="C10" s="153" t="s">
        <v>301</v>
      </c>
      <c r="D10" s="162"/>
      <c r="E10" s="162"/>
      <c r="F10" s="162"/>
      <c r="G10" s="163"/>
    </row>
    <row r="11" spans="3:7" ht="45.65" customHeight="1" x14ac:dyDescent="0.35">
      <c r="C11" s="159" t="s">
        <v>187</v>
      </c>
      <c r="D11" s="160"/>
      <c r="E11" s="160"/>
      <c r="F11" s="160"/>
      <c r="G11" s="161"/>
    </row>
    <row r="12" spans="3:7" ht="15.5" x14ac:dyDescent="0.35">
      <c r="C12" s="70"/>
      <c r="D12" s="71"/>
      <c r="E12" s="71"/>
      <c r="F12" s="71"/>
      <c r="G12" s="105"/>
    </row>
    <row r="13" spans="3:7" x14ac:dyDescent="0.35">
      <c r="C13" s="72" t="s">
        <v>42</v>
      </c>
      <c r="D13" s="71"/>
      <c r="E13" s="71"/>
      <c r="F13" s="71"/>
      <c r="G13" s="105"/>
    </row>
    <row r="14" spans="3:7" x14ac:dyDescent="0.35">
      <c r="C14" s="104" t="s">
        <v>182</v>
      </c>
      <c r="D14" s="73"/>
      <c r="E14" s="73"/>
      <c r="F14" s="73"/>
      <c r="G14" s="106"/>
    </row>
    <row r="15" spans="3:7" x14ac:dyDescent="0.35">
      <c r="C15" s="153" t="s">
        <v>183</v>
      </c>
      <c r="D15" s="154"/>
      <c r="E15" s="154"/>
      <c r="F15" s="154"/>
      <c r="G15" s="155"/>
    </row>
    <row r="16" spans="3:7" x14ac:dyDescent="0.35">
      <c r="C16" s="153" t="s">
        <v>188</v>
      </c>
      <c r="D16" s="154"/>
      <c r="E16" s="154"/>
      <c r="F16" s="154"/>
      <c r="G16" s="155"/>
    </row>
    <row r="17" spans="3:7" x14ac:dyDescent="0.35">
      <c r="C17" s="74"/>
      <c r="D17" s="75"/>
      <c r="E17" s="75"/>
      <c r="F17" s="75"/>
      <c r="G17" s="76"/>
    </row>
  </sheetData>
  <mergeCells count="7">
    <mergeCell ref="C16:G16"/>
    <mergeCell ref="C2:G2"/>
    <mergeCell ref="C11:G11"/>
    <mergeCell ref="C10:G10"/>
    <mergeCell ref="C15:G15"/>
    <mergeCell ref="C4:G4"/>
    <mergeCell ref="C5:G6"/>
  </mergeCells>
  <printOptions horizontalCentered="1" verticalCentered="1"/>
  <pageMargins left="0.7" right="0.7" top="0.75" bottom="0.75" header="0.3" footer="0.3"/>
  <pageSetup paperSize="301"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27"/>
  <sheetViews>
    <sheetView showGridLines="0" zoomScale="85" zoomScaleNormal="85" workbookViewId="0">
      <pane ySplit="9" topLeftCell="A17" activePane="bottomLeft" state="frozen"/>
      <selection pane="bottomLeft" activeCell="D22" sqref="D22"/>
    </sheetView>
  </sheetViews>
  <sheetFormatPr defaultRowHeight="14.5" x14ac:dyDescent="0.35"/>
  <cols>
    <col min="1" max="1" width="23.6328125" customWidth="1"/>
    <col min="2" max="2" width="45" customWidth="1"/>
    <col min="3" max="3" width="100.6328125" customWidth="1"/>
    <col min="4" max="4" width="15.08984375" customWidth="1"/>
    <col min="5" max="5" width="0" hidden="1" customWidth="1"/>
  </cols>
  <sheetData>
    <row r="1" spans="2:5" ht="42" customHeight="1" x14ac:dyDescent="0.35">
      <c r="B1" s="173" t="s">
        <v>189</v>
      </c>
      <c r="C1" s="173"/>
      <c r="D1" s="173"/>
    </row>
    <row r="2" spans="2:5" ht="18.5" x14ac:dyDescent="0.35">
      <c r="B2" s="103" t="s">
        <v>147</v>
      </c>
      <c r="C2" s="176"/>
      <c r="D2" s="176"/>
    </row>
    <row r="3" spans="2:5" ht="18.5" x14ac:dyDescent="0.35">
      <c r="B3" s="103" t="s">
        <v>148</v>
      </c>
      <c r="C3" s="176"/>
      <c r="D3" s="176"/>
    </row>
    <row r="4" spans="2:5" ht="18.5" x14ac:dyDescent="0.35">
      <c r="B4" s="103" t="s">
        <v>149</v>
      </c>
      <c r="C4" s="176"/>
      <c r="D4" s="176"/>
    </row>
    <row r="5" spans="2:5" ht="18.5" x14ac:dyDescent="0.35">
      <c r="B5" s="103" t="s">
        <v>190</v>
      </c>
      <c r="C5" s="176"/>
      <c r="D5" s="176"/>
    </row>
    <row r="6" spans="2:5" ht="18.5" x14ac:dyDescent="0.35">
      <c r="B6" s="103" t="s">
        <v>150</v>
      </c>
      <c r="C6" s="176"/>
      <c r="D6" s="176"/>
    </row>
    <row r="7" spans="2:5" ht="18.5" x14ac:dyDescent="0.35">
      <c r="B7" s="103" t="s">
        <v>151</v>
      </c>
      <c r="C7" s="176"/>
      <c r="D7" s="176"/>
    </row>
    <row r="8" spans="2:5" ht="21" x14ac:dyDescent="0.35">
      <c r="B8" s="102"/>
    </row>
    <row r="9" spans="2:5" ht="23.5" x14ac:dyDescent="0.35">
      <c r="B9" s="108" t="s">
        <v>19</v>
      </c>
      <c r="C9" s="109" t="s">
        <v>203</v>
      </c>
      <c r="D9" s="109" t="s">
        <v>18</v>
      </c>
    </row>
    <row r="10" spans="2:5" ht="148" x14ac:dyDescent="0.35">
      <c r="B10" s="110" t="s">
        <v>1</v>
      </c>
      <c r="C10" s="111" t="s">
        <v>207</v>
      </c>
      <c r="D10" s="112">
        <f>IF('0-Data Input'!D6="A",20,IF('0-Data Input'!D6="B",10,IF('0-Data Input'!D6="C",5,IF('0-Data Input'!D6="D",0))))</f>
        <v>20</v>
      </c>
    </row>
    <row r="11" spans="2:5" ht="74" x14ac:dyDescent="0.35">
      <c r="B11" s="110" t="s">
        <v>186</v>
      </c>
      <c r="C11" s="113" t="s">
        <v>208</v>
      </c>
      <c r="D11" s="112">
        <f>IF('0-Data Input'!D7=0,0,IF('0-Data Input'!D7=3,85,IF('0-Data Input'!D7=7,110,IF('0-Data Input'!D7=10,130))))</f>
        <v>130</v>
      </c>
      <c r="E11" s="48" t="s">
        <v>21</v>
      </c>
    </row>
    <row r="12" spans="2:5" ht="37" x14ac:dyDescent="0.35">
      <c r="B12" s="110" t="s">
        <v>2</v>
      </c>
      <c r="C12" s="111" t="s">
        <v>209</v>
      </c>
      <c r="D12" s="112">
        <f>IF('0-Data Input'!D8="Yes",30,IF('0-Data Input'!D7="No",0))</f>
        <v>30</v>
      </c>
      <c r="E12" s="100">
        <v>10</v>
      </c>
    </row>
    <row r="13" spans="2:5" ht="37" x14ac:dyDescent="0.35">
      <c r="B13" s="110" t="s">
        <v>12</v>
      </c>
      <c r="C13" s="111" t="s">
        <v>169</v>
      </c>
      <c r="D13" s="112">
        <f>IF('0-Data Input'!D9="Yes",30,IF('0-Data Input'!D9="No",0))</f>
        <v>30</v>
      </c>
      <c r="E13" s="100">
        <v>30</v>
      </c>
    </row>
    <row r="14" spans="2:5" ht="39" customHeight="1" x14ac:dyDescent="0.35">
      <c r="B14" s="110" t="s">
        <v>3</v>
      </c>
      <c r="C14" s="111" t="s">
        <v>166</v>
      </c>
      <c r="D14" s="112">
        <f>IF('0-Data Input'!D10="Yes",3,IF('0-Data Input'!D10="No",0))</f>
        <v>3</v>
      </c>
      <c r="E14" s="100">
        <v>3</v>
      </c>
    </row>
    <row r="15" spans="2:5" ht="60.75" customHeight="1" x14ac:dyDescent="0.35">
      <c r="B15" s="110" t="s">
        <v>13</v>
      </c>
      <c r="C15" s="111" t="s">
        <v>171</v>
      </c>
      <c r="D15" s="112">
        <f>IF('0-Data Input'!D10="Yes",15,IF('0-Data Input'!D10="No",0))</f>
        <v>15</v>
      </c>
      <c r="E15" s="100">
        <v>3</v>
      </c>
    </row>
    <row r="16" spans="2:5" ht="34.25" customHeight="1" x14ac:dyDescent="0.35">
      <c r="B16" s="110" t="s">
        <v>4</v>
      </c>
      <c r="C16" s="111" t="s">
        <v>165</v>
      </c>
      <c r="D16" s="112">
        <f>IF('0-Data Input'!D12="Yes",3,IF('0-Data Input'!D12="No",0))</f>
        <v>3</v>
      </c>
      <c r="E16" s="100">
        <v>3</v>
      </c>
    </row>
    <row r="17" spans="2:5" ht="92.5" x14ac:dyDescent="0.35">
      <c r="B17" s="110" t="s">
        <v>5</v>
      </c>
      <c r="C17" s="113" t="s">
        <v>162</v>
      </c>
      <c r="D17" s="112">
        <f>IF('0-Data Input'!D16="A",3,IF('0-Data Input'!D16="B",2,IF('0-Data Input'!D16="C",1,IF('0-Data Input'!D16="D",0))))</f>
        <v>0</v>
      </c>
      <c r="E17" s="100">
        <v>3</v>
      </c>
    </row>
    <row r="18" spans="2:5" ht="55.5" x14ac:dyDescent="0.35">
      <c r="B18" s="110" t="s">
        <v>6</v>
      </c>
      <c r="C18" s="114" t="s">
        <v>167</v>
      </c>
      <c r="D18" s="112">
        <f>IF('0-Data Input'!D17="Yes",3,IF('0-Data Input'!D17="No",0))</f>
        <v>0</v>
      </c>
      <c r="E18" s="100">
        <v>3</v>
      </c>
    </row>
    <row r="19" spans="2:5" ht="55.5" x14ac:dyDescent="0.35">
      <c r="B19" s="110" t="s">
        <v>7</v>
      </c>
      <c r="C19" s="111" t="s">
        <v>170</v>
      </c>
      <c r="D19" s="112">
        <f>IF('0-Data Input'!D18="Yes",3,IF('0-Data Input'!D18="No",0))</f>
        <v>0</v>
      </c>
      <c r="E19" s="100">
        <v>3</v>
      </c>
    </row>
    <row r="20" spans="2:5" ht="37" x14ac:dyDescent="0.35">
      <c r="B20" s="110" t="s">
        <v>8</v>
      </c>
      <c r="C20" s="111" t="s">
        <v>212</v>
      </c>
      <c r="D20" s="112">
        <f>IF('0-Data Input'!D19="A",3,IF('0-Data Input'!D19="B",0))</f>
        <v>0</v>
      </c>
      <c r="E20" s="100">
        <v>3</v>
      </c>
    </row>
    <row r="21" spans="2:5" ht="92.5" x14ac:dyDescent="0.35">
      <c r="B21" s="110" t="s">
        <v>16</v>
      </c>
      <c r="C21" s="111" t="s">
        <v>210</v>
      </c>
      <c r="D21" s="112">
        <f>COUNTIF('0-Data Input'!D20:D22,"Yes")</f>
        <v>3</v>
      </c>
      <c r="E21" s="100">
        <v>3</v>
      </c>
    </row>
    <row r="22" spans="2:5" ht="74" x14ac:dyDescent="0.35">
      <c r="B22" s="110" t="s">
        <v>17</v>
      </c>
      <c r="C22" s="111" t="s">
        <v>211</v>
      </c>
      <c r="D22" s="112">
        <f>IF('0-Data Input'!D23="A",3,IF('0-Data Input'!D23="B",2,IF('0-Data Input'!D23="C",1,IF('0-Data Input'!D23="D",0))))</f>
        <v>3</v>
      </c>
      <c r="E22" s="100">
        <v>3</v>
      </c>
    </row>
    <row r="23" spans="2:5" ht="18.75" customHeight="1" x14ac:dyDescent="0.35">
      <c r="B23" s="175" t="s">
        <v>191</v>
      </c>
      <c r="C23" s="175"/>
      <c r="D23" s="115">
        <f>SUM(D10:D22)</f>
        <v>237</v>
      </c>
      <c r="E23" s="100">
        <v>3</v>
      </c>
    </row>
    <row r="24" spans="2:5" ht="1.5" hidden="1" customHeight="1" x14ac:dyDescent="0.35">
      <c r="B24" s="174" t="s">
        <v>195</v>
      </c>
      <c r="C24" s="174"/>
      <c r="D24" s="116">
        <v>249</v>
      </c>
      <c r="E24" s="100">
        <v>3</v>
      </c>
    </row>
    <row r="25" spans="2:5" ht="21" x14ac:dyDescent="0.35">
      <c r="B25" s="174" t="s">
        <v>192</v>
      </c>
      <c r="C25" s="174"/>
      <c r="D25" s="117">
        <f>D23*100/D24</f>
        <v>95.180722891566262</v>
      </c>
      <c r="E25" s="100">
        <f>SUM(E12:E24)</f>
        <v>73</v>
      </c>
    </row>
    <row r="26" spans="2:5" ht="24.75" hidden="1" customHeight="1" x14ac:dyDescent="0.35">
      <c r="E26" s="100">
        <v>115</v>
      </c>
    </row>
    <row r="27" spans="2:5" ht="24.75" customHeight="1" x14ac:dyDescent="0.35">
      <c r="E27" s="101">
        <f>E25*100/E26</f>
        <v>63.478260869565219</v>
      </c>
    </row>
  </sheetData>
  <sheetProtection selectLockedCells="1"/>
  <mergeCells count="10">
    <mergeCell ref="B1:D1"/>
    <mergeCell ref="B24:C24"/>
    <mergeCell ref="B23:C23"/>
    <mergeCell ref="B25:C25"/>
    <mergeCell ref="C2:D2"/>
    <mergeCell ref="C3:D3"/>
    <mergeCell ref="C4:D4"/>
    <mergeCell ref="C5:D5"/>
    <mergeCell ref="C6:D6"/>
    <mergeCell ref="C7:D7"/>
  </mergeCells>
  <pageMargins left="0.7" right="0.7" top="0.75" bottom="0.75" header="0.3" footer="0.3"/>
  <pageSetup scale="5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28"/>
  <sheetViews>
    <sheetView showGridLines="0" zoomScale="85" zoomScaleNormal="85" workbookViewId="0">
      <pane ySplit="9" topLeftCell="A18" activePane="bottomLeft" state="frozen"/>
      <selection pane="bottomLeft" activeCell="C22" sqref="C22"/>
    </sheetView>
  </sheetViews>
  <sheetFormatPr defaultRowHeight="14.5" x14ac:dyDescent="0.35"/>
  <cols>
    <col min="1" max="1" width="14.36328125" customWidth="1"/>
    <col min="2" max="2" width="43" customWidth="1"/>
    <col min="3" max="3" width="91.6328125" customWidth="1"/>
    <col min="4" max="4" width="15.08984375" customWidth="1"/>
    <col min="5" max="5" width="0" hidden="1" customWidth="1"/>
    <col min="6" max="6" width="33.90625" customWidth="1"/>
  </cols>
  <sheetData>
    <row r="1" spans="2:5" ht="50" customHeight="1" x14ac:dyDescent="0.35">
      <c r="B1" s="173" t="s">
        <v>193</v>
      </c>
      <c r="C1" s="173"/>
      <c r="D1" s="173"/>
    </row>
    <row r="2" spans="2:5" ht="26" customHeight="1" x14ac:dyDescent="0.35">
      <c r="B2" s="103" t="s">
        <v>147</v>
      </c>
      <c r="C2" s="177"/>
      <c r="D2" s="177"/>
    </row>
    <row r="3" spans="2:5" ht="26" customHeight="1" x14ac:dyDescent="0.35">
      <c r="B3" s="103" t="s">
        <v>148</v>
      </c>
      <c r="C3" s="177"/>
      <c r="D3" s="177"/>
    </row>
    <row r="4" spans="2:5" ht="18.5" x14ac:dyDescent="0.35">
      <c r="B4" s="103" t="s">
        <v>149</v>
      </c>
      <c r="C4" s="177"/>
      <c r="D4" s="177"/>
    </row>
    <row r="5" spans="2:5" ht="18.5" x14ac:dyDescent="0.35">
      <c r="B5" s="103" t="s">
        <v>190</v>
      </c>
      <c r="C5" s="177"/>
      <c r="D5" s="177"/>
    </row>
    <row r="6" spans="2:5" ht="18.5" x14ac:dyDescent="0.35">
      <c r="B6" s="103" t="s">
        <v>150</v>
      </c>
      <c r="C6" s="177"/>
      <c r="D6" s="177"/>
    </row>
    <row r="7" spans="2:5" ht="18.5" x14ac:dyDescent="0.35">
      <c r="B7" s="103" t="s">
        <v>151</v>
      </c>
      <c r="C7" s="177"/>
      <c r="D7" s="177"/>
    </row>
    <row r="8" spans="2:5" ht="21" x14ac:dyDescent="0.35">
      <c r="B8" s="102"/>
    </row>
    <row r="9" spans="2:5" ht="23.5" x14ac:dyDescent="0.35">
      <c r="B9" s="108" t="s">
        <v>19</v>
      </c>
      <c r="C9" s="109" t="s">
        <v>203</v>
      </c>
      <c r="D9" s="109" t="s">
        <v>18</v>
      </c>
    </row>
    <row r="10" spans="2:5" ht="92.5" x14ac:dyDescent="0.35">
      <c r="B10" s="110" t="s">
        <v>11</v>
      </c>
      <c r="C10" s="111" t="s">
        <v>219</v>
      </c>
      <c r="D10" s="118">
        <f>IF('0-Data Input'!D4="A",10,IF('0-Data Input'!D4="B",5,IF('0-Data Input'!D4="C",0)))</f>
        <v>5</v>
      </c>
    </row>
    <row r="11" spans="2:5" ht="94.25" customHeight="1" x14ac:dyDescent="0.35">
      <c r="B11" s="110" t="s">
        <v>0</v>
      </c>
      <c r="C11" s="111"/>
      <c r="D11" s="118">
        <f>IF('0-Data Input'!D5="A",50,IF('0-Data Input'!D5="B",30,IF('0-Data Input'!D5="C",10)))</f>
        <v>30</v>
      </c>
      <c r="E11" s="48" t="s">
        <v>21</v>
      </c>
    </row>
    <row r="12" spans="2:5" ht="148" x14ac:dyDescent="0.35">
      <c r="B12" s="110" t="s">
        <v>1</v>
      </c>
      <c r="C12" s="111" t="s">
        <v>220</v>
      </c>
      <c r="D12" s="118">
        <f>IF('0-Data Input'!D6="A",10,IF('0-Data Input'!D6="B",6,IF('0-Data Input'!D6="C",3,IF('0-Data Input'!D6="D",0))))</f>
        <v>10</v>
      </c>
      <c r="E12" s="100">
        <v>10</v>
      </c>
    </row>
    <row r="13" spans="2:5" ht="90.65" customHeight="1" x14ac:dyDescent="0.35">
      <c r="B13" s="110" t="s">
        <v>186</v>
      </c>
      <c r="C13" s="113" t="s">
        <v>213</v>
      </c>
      <c r="D13" s="118">
        <f>IF('0-Data Input'!D7=0,0,IF('0-Data Input'!D7=3,3,IF('0-Data Input'!D7=7,7,IF('0-Data Input'!D7=10,10))))</f>
        <v>10</v>
      </c>
      <c r="E13" s="100">
        <v>10</v>
      </c>
    </row>
    <row r="14" spans="2:5" ht="37" x14ac:dyDescent="0.35">
      <c r="B14" s="110" t="s">
        <v>2</v>
      </c>
      <c r="C14" s="111" t="s">
        <v>214</v>
      </c>
      <c r="D14" s="112">
        <f>IF('0-Data Input'!D8="Yes",3,IF('0-Data Input'!D8="No",0))</f>
        <v>3</v>
      </c>
      <c r="E14" s="100">
        <v>10</v>
      </c>
    </row>
    <row r="15" spans="2:5" ht="68" customHeight="1" x14ac:dyDescent="0.35">
      <c r="B15" s="110" t="s">
        <v>12</v>
      </c>
      <c r="C15" s="111" t="s">
        <v>215</v>
      </c>
      <c r="D15" s="112">
        <f>IF('0-Data Input'!D9="Yes",30,IF('0-Data Input'!D9="No",0))</f>
        <v>30</v>
      </c>
      <c r="E15" s="100">
        <v>30</v>
      </c>
    </row>
    <row r="16" spans="2:5" ht="55.5" x14ac:dyDescent="0.35">
      <c r="B16" s="110" t="s">
        <v>13</v>
      </c>
      <c r="C16" s="111" t="s">
        <v>221</v>
      </c>
      <c r="D16" s="112">
        <f>IF('0-Data Input'!D11="Yes",3,IF('0-Data Input'!D11="No",0))</f>
        <v>3</v>
      </c>
      <c r="E16" s="100">
        <v>3</v>
      </c>
    </row>
    <row r="17" spans="2:6" ht="44.25" customHeight="1" x14ac:dyDescent="0.35">
      <c r="B17" s="110" t="s">
        <v>4</v>
      </c>
      <c r="C17" s="111" t="s">
        <v>165</v>
      </c>
      <c r="D17" s="112">
        <f>IF('0-Data Input'!D12="Yes",3,IF('0-Data Input'!D12="No",0))</f>
        <v>3</v>
      </c>
      <c r="E17" s="100">
        <v>3</v>
      </c>
    </row>
    <row r="18" spans="2:6" ht="55.5" x14ac:dyDescent="0.35">
      <c r="B18" s="110" t="s">
        <v>14</v>
      </c>
      <c r="C18" s="111" t="s">
        <v>168</v>
      </c>
      <c r="D18" s="112">
        <f>IF('0-Data Input'!D14="Yes",50,IF('0-Data Input'!D14="No",0))</f>
        <v>50</v>
      </c>
      <c r="E18" s="100">
        <v>3</v>
      </c>
    </row>
    <row r="19" spans="2:6" ht="55.5" x14ac:dyDescent="0.45">
      <c r="B19" s="110" t="s">
        <v>15</v>
      </c>
      <c r="C19" s="120" t="s">
        <v>172</v>
      </c>
      <c r="D19" s="119">
        <f>IF('0-Data Input'!D15="Yes",50,IF('0-Data Input'!D15="No",0))</f>
        <v>50</v>
      </c>
      <c r="E19" s="100">
        <v>3</v>
      </c>
      <c r="F19" s="128"/>
    </row>
    <row r="20" spans="2:6" ht="92.5" x14ac:dyDescent="0.35">
      <c r="B20" s="110" t="s">
        <v>5</v>
      </c>
      <c r="C20" s="113" t="s">
        <v>216</v>
      </c>
      <c r="D20" s="119">
        <f>IF('0-Data Input'!D16="A",3,IF('0-Data Input'!D16="B",2,IF('0-Data Input'!D16="C",1,IF('0-Data Input'!D16="D",0))))</f>
        <v>0</v>
      </c>
      <c r="E20" s="100">
        <v>3</v>
      </c>
    </row>
    <row r="21" spans="2:6" ht="55.5" x14ac:dyDescent="0.35">
      <c r="B21" s="110" t="s">
        <v>6</v>
      </c>
      <c r="C21" s="114" t="s">
        <v>167</v>
      </c>
      <c r="D21" s="112">
        <f>IF('0-Data Input'!D17="Yes",3,IF('0-Data Input'!D17="No",0))</f>
        <v>0</v>
      </c>
      <c r="E21" s="100">
        <v>3</v>
      </c>
    </row>
    <row r="22" spans="2:6" ht="74" x14ac:dyDescent="0.35">
      <c r="B22" s="110" t="s">
        <v>17</v>
      </c>
      <c r="C22" s="113" t="s">
        <v>217</v>
      </c>
      <c r="D22" s="112">
        <f>IF('0-Data Input'!D23="A",3,IF('0-Data Input'!D23="B",2,IF('0-Data Input'!D23="C",1,IF('0-Data Input'!D23="D",0))))</f>
        <v>3</v>
      </c>
      <c r="E22" s="100">
        <v>3</v>
      </c>
    </row>
    <row r="23" spans="2:6" ht="56.25" customHeight="1" x14ac:dyDescent="0.35">
      <c r="B23" s="110" t="s">
        <v>9</v>
      </c>
      <c r="C23" s="111" t="s">
        <v>218</v>
      </c>
      <c r="D23" s="112">
        <f>IF('0-Data Input'!D24="Yes",3,IF('0-Data Input'!D24="No",0))</f>
        <v>3</v>
      </c>
      <c r="E23" s="100">
        <v>3</v>
      </c>
      <c r="F23" s="127"/>
    </row>
    <row r="24" spans="2:6" ht="21" x14ac:dyDescent="0.35">
      <c r="B24" s="175" t="s">
        <v>191</v>
      </c>
      <c r="C24" s="175"/>
      <c r="D24" s="121">
        <f>SUM(D10:D23)</f>
        <v>200</v>
      </c>
      <c r="E24" s="100">
        <v>3</v>
      </c>
    </row>
    <row r="25" spans="2:6" ht="21.65" hidden="1" customHeight="1" x14ac:dyDescent="0.35">
      <c r="B25" s="175" t="s">
        <v>195</v>
      </c>
      <c r="C25" s="175"/>
      <c r="D25" s="116">
        <v>231</v>
      </c>
      <c r="E25" s="100">
        <v>3</v>
      </c>
    </row>
    <row r="26" spans="2:6" ht="21" x14ac:dyDescent="0.35">
      <c r="B26" s="174" t="s">
        <v>192</v>
      </c>
      <c r="C26" s="174"/>
      <c r="D26" s="122">
        <f>D24*100/D25</f>
        <v>86.580086580086586</v>
      </c>
    </row>
    <row r="27" spans="2:6" hidden="1" x14ac:dyDescent="0.35"/>
    <row r="28" spans="2:6" ht="24.75" customHeight="1" x14ac:dyDescent="0.35"/>
  </sheetData>
  <sheetProtection selectLockedCells="1"/>
  <mergeCells count="10">
    <mergeCell ref="B1:D1"/>
    <mergeCell ref="B24:C24"/>
    <mergeCell ref="B26:C26"/>
    <mergeCell ref="B25:C25"/>
    <mergeCell ref="C7:D7"/>
    <mergeCell ref="C2:D2"/>
    <mergeCell ref="C3:D3"/>
    <mergeCell ref="C4:D4"/>
    <mergeCell ref="C5:D5"/>
    <mergeCell ref="C6:D6"/>
  </mergeCells>
  <pageMargins left="0.7" right="0.7" top="0.75" bottom="0.75" header="0.3" footer="0.3"/>
  <pageSetup paperSize="136" scale="8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3"/>
  <sheetViews>
    <sheetView showGridLines="0" zoomScaleNormal="100" workbookViewId="0">
      <pane ySplit="9" topLeftCell="A14" activePane="bottomLeft" state="frozen"/>
      <selection pane="bottomLeft" activeCell="D17" sqref="D17"/>
    </sheetView>
  </sheetViews>
  <sheetFormatPr defaultColWidth="8.90625" defaultRowHeight="14.5" x14ac:dyDescent="0.35"/>
  <cols>
    <col min="1" max="1" width="24.453125" customWidth="1"/>
    <col min="2" max="2" width="43" customWidth="1"/>
    <col min="3" max="3" width="96.08984375" customWidth="1"/>
    <col min="4" max="4" width="15.08984375" customWidth="1"/>
    <col min="5" max="5" width="0" hidden="1" customWidth="1"/>
  </cols>
  <sheetData>
    <row r="1" spans="2:5" ht="60.65" customHeight="1" x14ac:dyDescent="0.35">
      <c r="B1" s="173" t="s">
        <v>204</v>
      </c>
      <c r="C1" s="173"/>
      <c r="D1" s="173"/>
    </row>
    <row r="2" spans="2:5" ht="18.5" x14ac:dyDescent="0.35">
      <c r="B2" s="103" t="s">
        <v>147</v>
      </c>
      <c r="C2" s="177"/>
      <c r="D2" s="177"/>
    </row>
    <row r="3" spans="2:5" ht="18.5" x14ac:dyDescent="0.35">
      <c r="B3" s="103" t="s">
        <v>148</v>
      </c>
      <c r="C3" s="177"/>
      <c r="D3" s="177"/>
    </row>
    <row r="4" spans="2:5" ht="18.5" x14ac:dyDescent="0.35">
      <c r="B4" s="103" t="s">
        <v>149</v>
      </c>
      <c r="C4" s="177"/>
      <c r="D4" s="177"/>
    </row>
    <row r="5" spans="2:5" ht="18.5" x14ac:dyDescent="0.35">
      <c r="B5" s="103" t="s">
        <v>190</v>
      </c>
      <c r="C5" s="177"/>
      <c r="D5" s="177"/>
    </row>
    <row r="6" spans="2:5" ht="18.5" x14ac:dyDescent="0.35">
      <c r="B6" s="103" t="s">
        <v>150</v>
      </c>
      <c r="C6" s="177"/>
      <c r="D6" s="177"/>
    </row>
    <row r="7" spans="2:5" ht="18.5" x14ac:dyDescent="0.35">
      <c r="B7" s="103" t="s">
        <v>151</v>
      </c>
      <c r="C7" s="177"/>
      <c r="D7" s="177"/>
    </row>
    <row r="8" spans="2:5" ht="21" x14ac:dyDescent="0.35">
      <c r="B8" s="102"/>
    </row>
    <row r="9" spans="2:5" ht="23.5" x14ac:dyDescent="0.35">
      <c r="B9" s="108" t="s">
        <v>19</v>
      </c>
      <c r="C9" s="109" t="s">
        <v>203</v>
      </c>
      <c r="D9" s="109" t="s">
        <v>18</v>
      </c>
    </row>
    <row r="10" spans="2:5" ht="92.5" x14ac:dyDescent="0.35">
      <c r="B10" s="110" t="s">
        <v>11</v>
      </c>
      <c r="C10" s="111" t="s">
        <v>219</v>
      </c>
      <c r="D10" s="118">
        <f>IF('0-Data Input'!D4="A",10,IF('0-Data Input'!D4="B",5,IF('0-Data Input'!D4="C",0)))</f>
        <v>5</v>
      </c>
    </row>
    <row r="11" spans="2:5" ht="94.25" customHeight="1" x14ac:dyDescent="0.35">
      <c r="B11" s="110" t="s">
        <v>0</v>
      </c>
      <c r="C11" s="111"/>
      <c r="D11" s="118">
        <f>IF('0-Data Input'!D5="A",20,IF('0-Data Input'!D5="B",10,IF('0-Data Input'!D5="C",5)))</f>
        <v>10</v>
      </c>
      <c r="E11" s="48" t="s">
        <v>21</v>
      </c>
    </row>
    <row r="12" spans="2:5" ht="41" customHeight="1" x14ac:dyDescent="0.35">
      <c r="B12" s="110" t="s">
        <v>12</v>
      </c>
      <c r="C12" s="111" t="s">
        <v>184</v>
      </c>
      <c r="D12" s="112">
        <f>IF('0-Data Input'!D9="Yes",30,IF('0-Data Input'!D9="No",0))</f>
        <v>30</v>
      </c>
      <c r="E12" s="100">
        <v>10</v>
      </c>
    </row>
    <row r="13" spans="2:5" ht="37" x14ac:dyDescent="0.35">
      <c r="B13" s="110" t="s">
        <v>4</v>
      </c>
      <c r="C13" s="111" t="s">
        <v>165</v>
      </c>
      <c r="D13" s="112">
        <f>IF('0-Data Input'!D12="Yes",3,IF('0-Data Input'!D12="No",0))</f>
        <v>3</v>
      </c>
      <c r="E13" s="100">
        <v>10</v>
      </c>
    </row>
    <row r="14" spans="2:5" ht="55.5" x14ac:dyDescent="0.35">
      <c r="B14" s="110" t="s">
        <v>14</v>
      </c>
      <c r="C14" s="111" t="s">
        <v>222</v>
      </c>
      <c r="D14" s="112">
        <f>IF('0-Data Input'!D14="Yes",3,IF('0-Data Input'!D14="No",0))</f>
        <v>3</v>
      </c>
      <c r="E14" s="100">
        <v>3</v>
      </c>
    </row>
    <row r="15" spans="2:5" ht="55.5" x14ac:dyDescent="0.35">
      <c r="B15" s="110" t="s">
        <v>15</v>
      </c>
      <c r="C15" s="111" t="s">
        <v>173</v>
      </c>
      <c r="D15" s="119">
        <f>IF('0-Data Input'!D15="Yes",3,IF('0-Data Input'!D15="No",0))</f>
        <v>3</v>
      </c>
      <c r="E15" s="100">
        <v>3</v>
      </c>
    </row>
    <row r="16" spans="2:5" ht="49.5" customHeight="1" x14ac:dyDescent="0.35">
      <c r="B16" s="110" t="s">
        <v>8</v>
      </c>
      <c r="C16" s="111" t="s">
        <v>212</v>
      </c>
      <c r="D16" s="112">
        <f>IF('0-Data Input'!D19="A",3,IF('0-Data Input'!D19="B",0))</f>
        <v>0</v>
      </c>
      <c r="E16" s="100">
        <v>3</v>
      </c>
    </row>
    <row r="17" spans="2:5" ht="74" x14ac:dyDescent="0.35">
      <c r="B17" s="110" t="s">
        <v>17</v>
      </c>
      <c r="C17" s="113" t="s">
        <v>217</v>
      </c>
      <c r="D17" s="112">
        <f>IF('0-Data Input'!D23="A",3,IF('0-Data Input'!D23="B",2,IF('0-Data Input'!D23="C",1,IF('0-Data Input'!D23="D",0))))</f>
        <v>3</v>
      </c>
      <c r="E17" s="100">
        <v>3</v>
      </c>
    </row>
    <row r="18" spans="2:5" ht="55.5" x14ac:dyDescent="0.35">
      <c r="B18" s="110" t="s">
        <v>9</v>
      </c>
      <c r="C18" s="111" t="s">
        <v>223</v>
      </c>
      <c r="D18" s="112">
        <f>IF('0-Data Input'!D24="Yes",120,IF('0-Data Input'!D24="No",0))</f>
        <v>120</v>
      </c>
      <c r="E18" s="100">
        <v>3</v>
      </c>
    </row>
    <row r="19" spans="2:5" ht="21" x14ac:dyDescent="0.35">
      <c r="B19" s="175" t="s">
        <v>191</v>
      </c>
      <c r="C19" s="175"/>
      <c r="D19" s="121">
        <f>SUM(D10:D18)</f>
        <v>177</v>
      </c>
      <c r="E19" s="100">
        <v>3</v>
      </c>
    </row>
    <row r="20" spans="2:5" ht="21" hidden="1" customHeight="1" x14ac:dyDescent="0.35">
      <c r="B20" s="175" t="s">
        <v>195</v>
      </c>
      <c r="C20" s="175"/>
      <c r="D20" s="121">
        <v>195</v>
      </c>
      <c r="E20" s="100">
        <v>3</v>
      </c>
    </row>
    <row r="21" spans="2:5" ht="21" x14ac:dyDescent="0.35">
      <c r="B21" s="174" t="s">
        <v>192</v>
      </c>
      <c r="C21" s="174"/>
      <c r="D21" s="122">
        <f>D19*100/D20</f>
        <v>90.769230769230774</v>
      </c>
    </row>
    <row r="22" spans="2:5" ht="24.75" hidden="1" customHeight="1" x14ac:dyDescent="0.35"/>
    <row r="23" spans="2:5" ht="24.75" customHeight="1" x14ac:dyDescent="0.35"/>
  </sheetData>
  <sheetProtection selectLockedCells="1"/>
  <mergeCells count="10">
    <mergeCell ref="B1:D1"/>
    <mergeCell ref="C7:D7"/>
    <mergeCell ref="B19:C19"/>
    <mergeCell ref="B21:C21"/>
    <mergeCell ref="B20:C20"/>
    <mergeCell ref="C2:D2"/>
    <mergeCell ref="C3:D3"/>
    <mergeCell ref="C4:D4"/>
    <mergeCell ref="C5:D5"/>
    <mergeCell ref="C6:D6"/>
  </mergeCells>
  <pageMargins left="0.7" right="0.7" top="0.75" bottom="0.75" header="0.3" footer="0.3"/>
  <pageSetup paperSize="136" scale="7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25"/>
  <sheetViews>
    <sheetView showGridLines="0" zoomScale="85" zoomScaleNormal="85" workbookViewId="0">
      <pane ySplit="9" topLeftCell="A10" activePane="bottomLeft" state="frozen"/>
      <selection pane="bottomLeft" activeCell="D20" sqref="D20"/>
    </sheetView>
  </sheetViews>
  <sheetFormatPr defaultColWidth="8.90625" defaultRowHeight="14.5" x14ac:dyDescent="0.35"/>
  <cols>
    <col min="1" max="1" width="16.90625" customWidth="1"/>
    <col min="2" max="2" width="43" customWidth="1"/>
    <col min="3" max="3" width="89.36328125" customWidth="1"/>
    <col min="4" max="4" width="15.08984375" customWidth="1"/>
    <col min="5" max="5" width="10.08984375" hidden="1" customWidth="1"/>
  </cols>
  <sheetData>
    <row r="1" spans="2:5" ht="50" customHeight="1" x14ac:dyDescent="0.35">
      <c r="B1" s="173" t="s">
        <v>194</v>
      </c>
      <c r="C1" s="173"/>
      <c r="D1" s="173"/>
    </row>
    <row r="2" spans="2:5" ht="18.5" x14ac:dyDescent="0.35">
      <c r="B2" s="103" t="s">
        <v>147</v>
      </c>
      <c r="C2" s="177"/>
      <c r="D2" s="177"/>
    </row>
    <row r="3" spans="2:5" ht="18.5" x14ac:dyDescent="0.35">
      <c r="B3" s="103" t="s">
        <v>148</v>
      </c>
      <c r="C3" s="177"/>
      <c r="D3" s="177"/>
    </row>
    <row r="4" spans="2:5" ht="18.5" x14ac:dyDescent="0.35">
      <c r="B4" s="103" t="s">
        <v>149</v>
      </c>
      <c r="C4" s="177"/>
      <c r="D4" s="177"/>
    </row>
    <row r="5" spans="2:5" ht="18.5" x14ac:dyDescent="0.35">
      <c r="B5" s="103" t="s">
        <v>190</v>
      </c>
      <c r="C5" s="177"/>
      <c r="D5" s="177"/>
    </row>
    <row r="6" spans="2:5" ht="18.5" x14ac:dyDescent="0.35">
      <c r="B6" s="103" t="s">
        <v>150</v>
      </c>
      <c r="C6" s="177"/>
      <c r="D6" s="177"/>
    </row>
    <row r="7" spans="2:5" ht="18.5" x14ac:dyDescent="0.35">
      <c r="B7" s="103" t="s">
        <v>151</v>
      </c>
      <c r="C7" s="177"/>
      <c r="D7" s="177"/>
    </row>
    <row r="8" spans="2:5" ht="21" x14ac:dyDescent="0.35">
      <c r="B8" s="102"/>
    </row>
    <row r="9" spans="2:5" ht="23.5" x14ac:dyDescent="0.35">
      <c r="B9" s="108" t="s">
        <v>19</v>
      </c>
      <c r="C9" s="109" t="s">
        <v>203</v>
      </c>
      <c r="D9" s="109" t="s">
        <v>18</v>
      </c>
    </row>
    <row r="10" spans="2:5" ht="92.5" x14ac:dyDescent="0.35">
      <c r="B10" s="110" t="s">
        <v>11</v>
      </c>
      <c r="C10" s="111" t="s">
        <v>219</v>
      </c>
      <c r="D10" s="118">
        <f>IF('0-Data Input'!D4="A",10,IF('0-Data Input'!D4="B",5,IF('0-Data Input'!D4="C",0)))</f>
        <v>5</v>
      </c>
    </row>
    <row r="11" spans="2:5" ht="93" customHeight="1" x14ac:dyDescent="0.35">
      <c r="B11" s="110" t="s">
        <v>0</v>
      </c>
      <c r="C11" s="111"/>
      <c r="D11" s="118">
        <f>IF('0-Data Input'!D5="A",50,IF('0-Data Input'!D5="B",30,IF('0-Data Input'!D5="C",10)))</f>
        <v>30</v>
      </c>
      <c r="E11" s="48" t="s">
        <v>21</v>
      </c>
    </row>
    <row r="12" spans="2:5" ht="166.5" x14ac:dyDescent="0.35">
      <c r="B12" s="110" t="s">
        <v>1</v>
      </c>
      <c r="C12" s="111" t="s">
        <v>207</v>
      </c>
      <c r="D12" s="118">
        <f>IF('0-Data Input'!D6="A",20,IF('0-Data Input'!D6="B",10,IF('0-Data Input'!D6="C",5,IF('0-Data Input'!D6="D",0))))</f>
        <v>20</v>
      </c>
      <c r="E12" s="100">
        <v>10</v>
      </c>
    </row>
    <row r="13" spans="2:5" ht="90.65" customHeight="1" x14ac:dyDescent="0.35">
      <c r="B13" s="110" t="s">
        <v>186</v>
      </c>
      <c r="C13" s="113" t="s">
        <v>163</v>
      </c>
      <c r="D13" s="118">
        <f>IF('0-Data Input'!D7=0,0,IF('0-Data Input'!D7=3,60,IF('0-Data Input'!D7=7,70,IF('0-Data Input'!D7=10,80))))</f>
        <v>80</v>
      </c>
      <c r="E13" s="100">
        <v>10</v>
      </c>
    </row>
    <row r="14" spans="2:5" ht="37" x14ac:dyDescent="0.35">
      <c r="B14" s="110" t="s">
        <v>12</v>
      </c>
      <c r="C14" s="111" t="s">
        <v>174</v>
      </c>
      <c r="D14" s="112">
        <f>IF('0-Data Input'!D9="Yes",3,IF('0-Data Input'!D9="No",0))</f>
        <v>3</v>
      </c>
      <c r="E14" s="100">
        <v>10</v>
      </c>
    </row>
    <row r="15" spans="2:5" ht="37" x14ac:dyDescent="0.35">
      <c r="B15" s="110" t="s">
        <v>3</v>
      </c>
      <c r="C15" s="111" t="s">
        <v>166</v>
      </c>
      <c r="D15" s="112">
        <f>IF('0-Data Input'!D10="Yes",3,IF('0-Data Input'!D10="No",0))</f>
        <v>3</v>
      </c>
      <c r="E15" s="100">
        <v>30</v>
      </c>
    </row>
    <row r="16" spans="2:5" ht="92.5" x14ac:dyDescent="0.35">
      <c r="B16" s="110" t="s">
        <v>5</v>
      </c>
      <c r="C16" s="113" t="s">
        <v>229</v>
      </c>
      <c r="D16" s="119">
        <f>IF('0-Data Input'!D16="A",3,IF('0-Data Input'!D16="B",2,IF('0-Data Input'!D16="C",1,IF('0-Data Input'!D16="D",0))))</f>
        <v>0</v>
      </c>
      <c r="E16" s="100">
        <v>3</v>
      </c>
    </row>
    <row r="17" spans="2:5" ht="74" x14ac:dyDescent="0.35">
      <c r="B17" s="110" t="s">
        <v>7</v>
      </c>
      <c r="C17" s="111" t="s">
        <v>181</v>
      </c>
      <c r="D17" s="112">
        <f>IF('0-Data Input'!D18="Yes",3,IF('0-Data Input'!D18="No",0))</f>
        <v>0</v>
      </c>
      <c r="E17" s="100">
        <v>3</v>
      </c>
    </row>
    <row r="18" spans="2:5" ht="37" x14ac:dyDescent="0.35">
      <c r="B18" s="110" t="s">
        <v>8</v>
      </c>
      <c r="C18" s="111" t="s">
        <v>212</v>
      </c>
      <c r="D18" s="112">
        <f>IF('0-Data Input'!D19="A",3,IF('0-Data Input'!D19="B",0))</f>
        <v>0</v>
      </c>
      <c r="E18" s="100">
        <v>3</v>
      </c>
    </row>
    <row r="19" spans="2:5" ht="92.5" x14ac:dyDescent="0.35">
      <c r="B19" s="110" t="s">
        <v>16</v>
      </c>
      <c r="C19" s="111" t="s">
        <v>227</v>
      </c>
      <c r="D19" s="123">
        <f>10*COUNTIF('0-Data Input'!D20:D22,"Yes")</f>
        <v>30</v>
      </c>
      <c r="E19" s="100">
        <v>3</v>
      </c>
    </row>
    <row r="20" spans="2:5" ht="74" x14ac:dyDescent="0.35">
      <c r="B20" s="110" t="s">
        <v>17</v>
      </c>
      <c r="C20" s="113" t="s">
        <v>228</v>
      </c>
      <c r="D20" s="123">
        <f>IF('0-Data Input'!D23="A",3,IF('0-Data Input'!D23="B",2,IF('0-Data Input'!D23="C",1,IF('0-Data Input'!D23="D",0))))</f>
        <v>3</v>
      </c>
      <c r="E20" s="100">
        <v>3</v>
      </c>
    </row>
    <row r="21" spans="2:5" ht="21" x14ac:dyDescent="0.35">
      <c r="B21" s="174" t="s">
        <v>191</v>
      </c>
      <c r="C21" s="174"/>
      <c r="D21" s="121">
        <f>SUM(D10:D20)</f>
        <v>174</v>
      </c>
      <c r="E21" s="100">
        <v>3</v>
      </c>
    </row>
    <row r="22" spans="2:5" ht="21" hidden="1" x14ac:dyDescent="0.35">
      <c r="B22" s="175" t="s">
        <v>22</v>
      </c>
      <c r="C22" s="175"/>
      <c r="D22" s="121">
        <v>208</v>
      </c>
      <c r="E22" s="100">
        <v>3</v>
      </c>
    </row>
    <row r="23" spans="2:5" ht="21" x14ac:dyDescent="0.35">
      <c r="B23" s="174" t="s">
        <v>192</v>
      </c>
      <c r="C23" s="174"/>
      <c r="D23" s="122">
        <f>D21*100/D22</f>
        <v>83.65384615384616</v>
      </c>
    </row>
    <row r="24" spans="2:5" ht="24.75" hidden="1" customHeight="1" x14ac:dyDescent="0.35"/>
    <row r="25" spans="2:5" ht="24.75" customHeight="1" x14ac:dyDescent="0.35"/>
  </sheetData>
  <sheetProtection selectLockedCells="1"/>
  <mergeCells count="10">
    <mergeCell ref="B1:D1"/>
    <mergeCell ref="B22:C22"/>
    <mergeCell ref="B21:C21"/>
    <mergeCell ref="B23:C23"/>
    <mergeCell ref="C2:D2"/>
    <mergeCell ref="C3:D3"/>
    <mergeCell ref="C4:D4"/>
    <mergeCell ref="C5:D5"/>
    <mergeCell ref="C6:D6"/>
    <mergeCell ref="C7:D7"/>
  </mergeCells>
  <dataValidations count="2">
    <dataValidation type="list" allowBlank="1" showInputMessage="1" showErrorMessage="1" sqref="D20" xr:uid="{00000000-0002-0000-0400-000000000000}">
      <formula1>"0,1,2,3"</formula1>
    </dataValidation>
    <dataValidation type="list" allowBlank="1" showInputMessage="1" showErrorMessage="1" sqref="D19" xr:uid="{00000000-0002-0000-0400-000006000000}">
      <formula1>"0,10,20,30"</formula1>
    </dataValidation>
  </dataValidations>
  <pageMargins left="0.7" right="0.7" top="0.75" bottom="0.75" header="0.3" footer="0.3"/>
  <pageSetup paperSize="136" scale="8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E29"/>
  <sheetViews>
    <sheetView showGridLines="0" zoomScaleNormal="100" workbookViewId="0">
      <pane ySplit="9" topLeftCell="A24" activePane="bottomLeft" state="frozen"/>
      <selection pane="bottomLeft" activeCell="D24" sqref="D24"/>
    </sheetView>
  </sheetViews>
  <sheetFormatPr defaultColWidth="8.90625" defaultRowHeight="14.5" x14ac:dyDescent="0.35"/>
  <cols>
    <col min="1" max="1" width="20.90625" customWidth="1"/>
    <col min="2" max="2" width="43" customWidth="1"/>
    <col min="3" max="3" width="101.6328125" customWidth="1"/>
    <col min="4" max="4" width="15.08984375" customWidth="1"/>
    <col min="5" max="5" width="0" hidden="1" customWidth="1"/>
  </cols>
  <sheetData>
    <row r="1" spans="2:5" ht="47" customHeight="1" x14ac:dyDescent="0.35">
      <c r="B1" s="173" t="s">
        <v>205</v>
      </c>
      <c r="C1" s="173"/>
      <c r="D1" s="173"/>
    </row>
    <row r="2" spans="2:5" ht="18.5" x14ac:dyDescent="0.35">
      <c r="B2" s="103" t="s">
        <v>147</v>
      </c>
      <c r="C2" s="177"/>
      <c r="D2" s="177"/>
    </row>
    <row r="3" spans="2:5" ht="18.5" x14ac:dyDescent="0.35">
      <c r="B3" s="103" t="s">
        <v>148</v>
      </c>
      <c r="C3" s="177"/>
      <c r="D3" s="177"/>
    </row>
    <row r="4" spans="2:5" ht="18.5" x14ac:dyDescent="0.35">
      <c r="B4" s="103" t="s">
        <v>149</v>
      </c>
      <c r="C4" s="177"/>
      <c r="D4" s="177"/>
    </row>
    <row r="5" spans="2:5" ht="18.5" x14ac:dyDescent="0.35">
      <c r="B5" s="103" t="s">
        <v>190</v>
      </c>
      <c r="C5" s="177"/>
      <c r="D5" s="177"/>
    </row>
    <row r="6" spans="2:5" ht="18.5" x14ac:dyDescent="0.35">
      <c r="B6" s="103" t="s">
        <v>150</v>
      </c>
      <c r="C6" s="177"/>
      <c r="D6" s="177"/>
    </row>
    <row r="7" spans="2:5" ht="18.5" x14ac:dyDescent="0.35">
      <c r="B7" s="103" t="s">
        <v>151</v>
      </c>
      <c r="C7" s="177"/>
      <c r="D7" s="177"/>
    </row>
    <row r="8" spans="2:5" ht="21" x14ac:dyDescent="0.35">
      <c r="B8" s="102"/>
    </row>
    <row r="9" spans="2:5" ht="23.5" x14ac:dyDescent="0.35">
      <c r="B9" s="108" t="s">
        <v>19</v>
      </c>
      <c r="C9" s="109" t="s">
        <v>203</v>
      </c>
      <c r="D9" s="109" t="s">
        <v>18</v>
      </c>
    </row>
    <row r="10" spans="2:5" ht="92.5" x14ac:dyDescent="0.35">
      <c r="B10" s="110" t="s">
        <v>11</v>
      </c>
      <c r="C10" s="111" t="s">
        <v>219</v>
      </c>
      <c r="D10" s="123">
        <f>IF('0-Data Input'!D4="A",10,IF('0-Data Input'!D4="B",5,IF('0-Data Input'!D4="C",0)))</f>
        <v>5</v>
      </c>
    </row>
    <row r="11" spans="2:5" ht="92" customHeight="1" x14ac:dyDescent="0.35">
      <c r="B11" s="110" t="s">
        <v>0</v>
      </c>
      <c r="C11" s="111"/>
      <c r="D11" s="123">
        <f>IF('0-Data Input'!D5="A",80,IF('0-Data Input'!D5="B",50,IF('0-Data Input'!D5="C",20)))</f>
        <v>50</v>
      </c>
      <c r="E11" s="48" t="s">
        <v>21</v>
      </c>
    </row>
    <row r="12" spans="2:5" ht="148" x14ac:dyDescent="0.35">
      <c r="B12" s="110" t="s">
        <v>1</v>
      </c>
      <c r="C12" s="111" t="s">
        <v>226</v>
      </c>
      <c r="D12" s="123">
        <f>IF('0-Data Input'!D6="A",10,IF('0-Data Input'!D6="B",6,IF('0-Data Input'!D6="C",3,IF('0-Data Input'!D6="D",0))))</f>
        <v>10</v>
      </c>
      <c r="E12" s="100">
        <v>10</v>
      </c>
    </row>
    <row r="13" spans="2:5" ht="37" x14ac:dyDescent="0.35">
      <c r="B13" s="110" t="s">
        <v>2</v>
      </c>
      <c r="C13" s="111" t="s">
        <v>224</v>
      </c>
      <c r="D13" s="123">
        <f>IF('0-Data Input'!D8="Yes",50,IF('0-Data Input'!D8="No",0))</f>
        <v>50</v>
      </c>
      <c r="E13" s="100">
        <v>10</v>
      </c>
    </row>
    <row r="14" spans="2:5" ht="37" x14ac:dyDescent="0.35">
      <c r="B14" s="110" t="s">
        <v>12</v>
      </c>
      <c r="C14" s="111" t="s">
        <v>175</v>
      </c>
      <c r="D14" s="123">
        <f>IF('0-Data Input'!D9="Yes",50,IF('0-Data Input'!D9="No",0))</f>
        <v>50</v>
      </c>
      <c r="E14" s="100">
        <v>10</v>
      </c>
    </row>
    <row r="15" spans="2:5" ht="42" x14ac:dyDescent="0.35">
      <c r="B15" s="110" t="s">
        <v>13</v>
      </c>
      <c r="C15" s="111" t="s">
        <v>176</v>
      </c>
      <c r="D15" s="123">
        <f>IF('0-Data Input'!D10="Yes",3,IF('0-Data Input'!D10="No",0))</f>
        <v>3</v>
      </c>
      <c r="E15" s="100">
        <v>3</v>
      </c>
    </row>
    <row r="16" spans="2:5" ht="37" x14ac:dyDescent="0.35">
      <c r="B16" s="110" t="s">
        <v>4</v>
      </c>
      <c r="C16" s="111" t="s">
        <v>177</v>
      </c>
      <c r="D16" s="123">
        <f>IF('0-Data Input'!D12="Yes",3,IF('0-Data Input'!D12="No",0))</f>
        <v>3</v>
      </c>
      <c r="E16" s="100">
        <v>3</v>
      </c>
    </row>
    <row r="17" spans="2:5" ht="55.5" x14ac:dyDescent="0.35">
      <c r="B17" s="110" t="s">
        <v>96</v>
      </c>
      <c r="C17" s="111" t="s">
        <v>178</v>
      </c>
      <c r="D17" s="123">
        <f>IF('0-Data Input'!D13="Yes",50,IF('0-Data Input'!D13="No",0))</f>
        <v>50</v>
      </c>
      <c r="E17" s="100">
        <v>3</v>
      </c>
    </row>
    <row r="18" spans="2:5" ht="37" x14ac:dyDescent="0.35">
      <c r="B18" s="110" t="s">
        <v>14</v>
      </c>
      <c r="C18" s="111" t="s">
        <v>179</v>
      </c>
      <c r="D18" s="123">
        <f>IF('0-Data Input'!D14="Yes",3,IF('0-Data Input'!D14="No",0))</f>
        <v>3</v>
      </c>
      <c r="E18" s="100">
        <v>3</v>
      </c>
    </row>
    <row r="19" spans="2:5" ht="55.5" x14ac:dyDescent="0.35">
      <c r="B19" s="110" t="s">
        <v>15</v>
      </c>
      <c r="C19" s="111" t="s">
        <v>180</v>
      </c>
      <c r="D19" s="123">
        <f>IF('0-Data Input'!D15="Yes",50,IF('0-Data Input'!D15="No",0))</f>
        <v>50</v>
      </c>
      <c r="E19" s="100">
        <v>3</v>
      </c>
    </row>
    <row r="20" spans="2:5" ht="92.5" x14ac:dyDescent="0.35">
      <c r="B20" s="110" t="s">
        <v>5</v>
      </c>
      <c r="C20" s="113" t="s">
        <v>162</v>
      </c>
      <c r="D20" s="123">
        <f>IF('0-Data Input'!D16="A",3,IF('0-Data Input'!D16="B",2,IF('0-Data Input'!D16="C",1,IF('0-Data Input'!D16="D",0))))</f>
        <v>0</v>
      </c>
      <c r="E20" s="100">
        <v>3</v>
      </c>
    </row>
    <row r="21" spans="2:5" ht="55.5" x14ac:dyDescent="0.35">
      <c r="B21" s="110" t="s">
        <v>6</v>
      </c>
      <c r="C21" s="114" t="s">
        <v>167</v>
      </c>
      <c r="D21" s="123">
        <f>IF('0-Data Input'!D17="Yes",3,IF('0-Data Input'!D17="No",0))</f>
        <v>0</v>
      </c>
      <c r="E21" s="100">
        <v>3</v>
      </c>
    </row>
    <row r="22" spans="2:5" ht="55.5" x14ac:dyDescent="0.35">
      <c r="B22" s="110" t="s">
        <v>7</v>
      </c>
      <c r="C22" s="111" t="s">
        <v>181</v>
      </c>
      <c r="D22" s="123">
        <f>IF('0-Data Input'!D18="Yes",3,IF('0-Data Input'!D18="No",0))</f>
        <v>0</v>
      </c>
      <c r="E22" s="100">
        <v>3</v>
      </c>
    </row>
    <row r="23" spans="2:5" ht="37" x14ac:dyDescent="0.35">
      <c r="B23" s="110" t="s">
        <v>8</v>
      </c>
      <c r="C23" s="111" t="s">
        <v>212</v>
      </c>
      <c r="D23" s="123">
        <f>IF('0-Data Input'!D19="A",3,IF('0-Data Input'!D19="B",0))</f>
        <v>0</v>
      </c>
      <c r="E23" s="100">
        <v>3</v>
      </c>
    </row>
    <row r="24" spans="2:5" ht="74" x14ac:dyDescent="0.35">
      <c r="B24" s="110" t="s">
        <v>17</v>
      </c>
      <c r="C24" s="113" t="s">
        <v>225</v>
      </c>
      <c r="D24" s="123">
        <f>IF('0-Data Input'!D23="A",60,IF('0-Data Input'!D23="B",40,IF('0-Data Input'!D23="C",20,IF('0-Data Input'!D23="D",0))))</f>
        <v>60</v>
      </c>
      <c r="E24" s="100">
        <v>3</v>
      </c>
    </row>
    <row r="25" spans="2:5" ht="21" x14ac:dyDescent="0.35">
      <c r="B25" s="174" t="s">
        <v>191</v>
      </c>
      <c r="C25" s="174"/>
      <c r="D25" s="121">
        <f>SUM(D10:D24)</f>
        <v>334</v>
      </c>
      <c r="E25" s="100">
        <v>3</v>
      </c>
    </row>
    <row r="26" spans="2:5" ht="21" hidden="1" x14ac:dyDescent="0.35">
      <c r="B26" s="175" t="s">
        <v>195</v>
      </c>
      <c r="C26" s="175"/>
      <c r="D26" s="116">
        <v>381</v>
      </c>
      <c r="E26" s="100">
        <v>3</v>
      </c>
    </row>
    <row r="27" spans="2:5" ht="21" x14ac:dyDescent="0.35">
      <c r="B27" s="174" t="s">
        <v>192</v>
      </c>
      <c r="C27" s="174"/>
      <c r="D27" s="122">
        <f>D25*100/D26</f>
        <v>87.664041994750662</v>
      </c>
    </row>
    <row r="28" spans="2:5" ht="24.75" hidden="1" customHeight="1" x14ac:dyDescent="0.35"/>
    <row r="29" spans="2:5" ht="24.75" customHeight="1" x14ac:dyDescent="0.35"/>
  </sheetData>
  <sheetProtection selectLockedCells="1"/>
  <mergeCells count="10">
    <mergeCell ref="B1:D1"/>
    <mergeCell ref="B26:C26"/>
    <mergeCell ref="B25:C25"/>
    <mergeCell ref="B27:C27"/>
    <mergeCell ref="C7:D7"/>
    <mergeCell ref="C2:D2"/>
    <mergeCell ref="C3:D3"/>
    <mergeCell ref="C4:D4"/>
    <mergeCell ref="C5:D5"/>
    <mergeCell ref="C6:D6"/>
  </mergeCells>
  <pageMargins left="0.7" right="0.7" top="0.75" bottom="0.75" header="0.3" footer="0.3"/>
  <pageSetup paperSize="136" scale="7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E15"/>
  <sheetViews>
    <sheetView showGridLines="0" zoomScale="70" zoomScaleNormal="70" workbookViewId="0">
      <pane ySplit="9" topLeftCell="A10" activePane="bottomLeft" state="frozen"/>
      <selection pane="bottomLeft" activeCell="G16" sqref="G16"/>
    </sheetView>
  </sheetViews>
  <sheetFormatPr defaultColWidth="8.90625" defaultRowHeight="14.5" x14ac:dyDescent="0.35"/>
  <cols>
    <col min="1" max="1" width="15.6328125" customWidth="1"/>
    <col min="2" max="2" width="43" customWidth="1"/>
    <col min="3" max="3" width="94.6328125" customWidth="1"/>
    <col min="4" max="4" width="15.08984375" customWidth="1"/>
    <col min="5" max="5" width="0" hidden="1" customWidth="1"/>
  </cols>
  <sheetData>
    <row r="1" spans="2:5" ht="56.4" customHeight="1" x14ac:dyDescent="0.35">
      <c r="B1" s="173" t="s">
        <v>206</v>
      </c>
      <c r="C1" s="173"/>
      <c r="D1" s="173"/>
    </row>
    <row r="2" spans="2:5" ht="18.5" x14ac:dyDescent="0.35">
      <c r="B2" s="103" t="s">
        <v>147</v>
      </c>
      <c r="C2" s="177"/>
      <c r="D2" s="177"/>
    </row>
    <row r="3" spans="2:5" ht="18.5" x14ac:dyDescent="0.35">
      <c r="B3" s="103" t="s">
        <v>148</v>
      </c>
      <c r="C3" s="177"/>
      <c r="D3" s="177"/>
    </row>
    <row r="4" spans="2:5" ht="18.5" x14ac:dyDescent="0.35">
      <c r="B4" s="103" t="s">
        <v>149</v>
      </c>
      <c r="C4" s="177"/>
      <c r="D4" s="177"/>
    </row>
    <row r="5" spans="2:5" ht="18.5" x14ac:dyDescent="0.35">
      <c r="B5" s="103" t="s">
        <v>190</v>
      </c>
      <c r="C5" s="177"/>
      <c r="D5" s="177"/>
    </row>
    <row r="6" spans="2:5" ht="18.5" x14ac:dyDescent="0.35">
      <c r="B6" s="103" t="s">
        <v>150</v>
      </c>
      <c r="C6" s="177"/>
      <c r="D6" s="177"/>
    </row>
    <row r="7" spans="2:5" ht="18.5" x14ac:dyDescent="0.35">
      <c r="B7" s="103" t="s">
        <v>151</v>
      </c>
      <c r="C7" s="177"/>
      <c r="D7" s="177"/>
    </row>
    <row r="8" spans="2:5" ht="21" x14ac:dyDescent="0.35">
      <c r="B8" s="102"/>
    </row>
    <row r="9" spans="2:5" ht="23.5" x14ac:dyDescent="0.35">
      <c r="B9" s="108" t="s">
        <v>19</v>
      </c>
      <c r="C9" s="109" t="s">
        <v>203</v>
      </c>
      <c r="D9" s="109" t="s">
        <v>18</v>
      </c>
    </row>
    <row r="10" spans="2:5" ht="74" x14ac:dyDescent="0.35">
      <c r="B10" s="110" t="s">
        <v>10</v>
      </c>
      <c r="C10" s="111" t="s">
        <v>164</v>
      </c>
      <c r="D10" s="119">
        <f>IF('0-Data Input'!D25="A",100,IF('0-Data Input'!D25="B",75,IF('0-Data Input'!D25="C",45,IF('0-Data Input'!D25="D",0))))</f>
        <v>0</v>
      </c>
    </row>
    <row r="11" spans="2:5" ht="28.25" customHeight="1" x14ac:dyDescent="0.35">
      <c r="B11" s="174" t="s">
        <v>191</v>
      </c>
      <c r="C11" s="174"/>
      <c r="D11" s="121">
        <f>SUM(D10)</f>
        <v>0</v>
      </c>
      <c r="E11" s="48" t="s">
        <v>21</v>
      </c>
    </row>
    <row r="12" spans="2:5" ht="21" hidden="1" x14ac:dyDescent="0.35">
      <c r="B12" s="175" t="s">
        <v>195</v>
      </c>
      <c r="C12" s="175"/>
      <c r="D12" s="121">
        <v>100</v>
      </c>
      <c r="E12" s="100">
        <v>10</v>
      </c>
    </row>
    <row r="13" spans="2:5" ht="24.75" customHeight="1" x14ac:dyDescent="0.35">
      <c r="B13" s="174" t="s">
        <v>192</v>
      </c>
      <c r="C13" s="174"/>
      <c r="D13" s="121">
        <f>D11*100/D12</f>
        <v>0</v>
      </c>
    </row>
    <row r="14" spans="2:5" ht="24.75" customHeight="1" x14ac:dyDescent="0.35"/>
    <row r="15" spans="2:5" ht="24.75" customHeight="1" x14ac:dyDescent="0.35"/>
  </sheetData>
  <sheetProtection selectLockedCells="1"/>
  <mergeCells count="10">
    <mergeCell ref="B1:D1"/>
    <mergeCell ref="B11:C11"/>
    <mergeCell ref="B13:C13"/>
    <mergeCell ref="C2:D2"/>
    <mergeCell ref="C3:D3"/>
    <mergeCell ref="C4:D4"/>
    <mergeCell ref="C5:D5"/>
    <mergeCell ref="C6:D6"/>
    <mergeCell ref="C7:D7"/>
    <mergeCell ref="B12:C12"/>
  </mergeCells>
  <dataValidations count="1">
    <dataValidation type="list" allowBlank="1" showInputMessage="1" showErrorMessage="1" sqref="D10" xr:uid="{00000000-0002-0000-0600-000000000000}">
      <formula1>"0,45,75,100"</formula1>
    </dataValidation>
  </dataValidations>
  <pageMargins left="0.7" right="0.7" top="0.75" bottom="0.75" header="0.3" footer="0.3"/>
  <pageSetup paperSize="136" scale="6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32"/>
  <sheetViews>
    <sheetView showGridLines="0" showZeros="0" zoomScale="90" zoomScaleNormal="90" workbookViewId="0">
      <selection activeCell="E36" sqref="E36"/>
    </sheetView>
  </sheetViews>
  <sheetFormatPr defaultRowHeight="14.5" x14ac:dyDescent="0.35"/>
  <cols>
    <col min="1" max="1" width="43" customWidth="1"/>
    <col min="2" max="2" width="98.90625" customWidth="1"/>
    <col min="3" max="3" width="15.08984375" customWidth="1"/>
    <col min="4" max="4" width="7" customWidth="1"/>
    <col min="5" max="5" width="6.90625" customWidth="1"/>
    <col min="6" max="6" width="10.08984375" customWidth="1"/>
    <col min="7" max="7" width="6.90625" customWidth="1"/>
    <col min="8" max="8" width="10.08984375" bestFit="1" customWidth="1"/>
    <col min="9" max="9" width="7.54296875" customWidth="1"/>
    <col min="10" max="10" width="0" hidden="1" customWidth="1"/>
  </cols>
  <sheetData>
    <row r="1" ht="33.65" customHeight="1" x14ac:dyDescent="0.35"/>
    <row r="24" spans="1:4" x14ac:dyDescent="0.35">
      <c r="A24" s="49" t="s">
        <v>97</v>
      </c>
      <c r="B24" t="s">
        <v>153</v>
      </c>
    </row>
    <row r="25" spans="1:4" x14ac:dyDescent="0.35">
      <c r="A25" s="49"/>
      <c r="B25" s="179" t="s">
        <v>98</v>
      </c>
      <c r="C25" s="179"/>
      <c r="D25" s="179"/>
    </row>
    <row r="26" spans="1:4" x14ac:dyDescent="0.35">
      <c r="A26" s="82"/>
      <c r="B26" s="81" t="s">
        <v>152</v>
      </c>
      <c r="C26" s="178"/>
      <c r="D26" s="178"/>
    </row>
    <row r="27" spans="1:4" x14ac:dyDescent="0.35">
      <c r="A27" s="180"/>
      <c r="B27" s="50" t="s">
        <v>99</v>
      </c>
      <c r="C27" s="178"/>
      <c r="D27" s="178"/>
    </row>
    <row r="28" spans="1:4" x14ac:dyDescent="0.35">
      <c r="A28" s="180"/>
      <c r="B28" s="50" t="s">
        <v>100</v>
      </c>
      <c r="C28" s="178"/>
      <c r="D28" s="178"/>
    </row>
    <row r="29" spans="1:4" x14ac:dyDescent="0.35">
      <c r="A29" s="82"/>
      <c r="B29" s="179" t="s">
        <v>101</v>
      </c>
      <c r="C29" s="179"/>
      <c r="D29" s="80"/>
    </row>
    <row r="30" spans="1:4" x14ac:dyDescent="0.35">
      <c r="A30" s="82"/>
      <c r="B30" s="81" t="s">
        <v>102</v>
      </c>
      <c r="C30" s="178"/>
      <c r="D30" s="178"/>
    </row>
    <row r="31" spans="1:4" x14ac:dyDescent="0.35">
      <c r="A31" s="49" t="s">
        <v>154</v>
      </c>
      <c r="B31" t="s">
        <v>155</v>
      </c>
    </row>
    <row r="32" spans="1:4" x14ac:dyDescent="0.35">
      <c r="B32" t="s">
        <v>156</v>
      </c>
    </row>
  </sheetData>
  <sheetProtection selectLockedCells="1"/>
  <mergeCells count="6">
    <mergeCell ref="C30:D30"/>
    <mergeCell ref="B25:D25"/>
    <mergeCell ref="C26:D26"/>
    <mergeCell ref="A27:A28"/>
    <mergeCell ref="C27:D28"/>
    <mergeCell ref="B29:C29"/>
  </mergeCells>
  <printOptions horizontalCentered="1" verticalCentered="1"/>
  <pageMargins left="0.7" right="0.7" top="0.75" bottom="0.75" header="0.3" footer="0.3"/>
  <pageSetup paperSize="136"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2C50EF10978949A7BFB9331F245E1D" ma:contentTypeVersion="10" ma:contentTypeDescription="Create a new document." ma:contentTypeScope="" ma:versionID="07f2ec2bc8d8951e7ab6866b6d498223">
  <xsd:schema xmlns:xsd="http://www.w3.org/2001/XMLSchema" xmlns:xs="http://www.w3.org/2001/XMLSchema" xmlns:p="http://schemas.microsoft.com/office/2006/metadata/properties" xmlns:ns2="63b2e0ee-fa2d-40d2-b877-7d0eb0e01645" xmlns:ns3="4993f51f-0c64-4cd2-8952-8897c762580a" targetNamespace="http://schemas.microsoft.com/office/2006/metadata/properties" ma:root="true" ma:fieldsID="97b4196f4fb474571d6062483b435cc8" ns2:_="" ns3:_="">
    <xsd:import namespace="63b2e0ee-fa2d-40d2-b877-7d0eb0e01645"/>
    <xsd:import namespace="4993f51f-0c64-4cd2-8952-8897c762580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b2e0ee-fa2d-40d2-b877-7d0eb0e016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35aeea7-e848-442f-a6c3-04e7a31ee3d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93f51f-0c64-4cd2-8952-8897c762580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29c1123-31b8-498d-898a-45f38be9dc2a}" ma:internalName="TaxCatchAll" ma:showField="CatchAllData" ma:web="4993f51f-0c64-4cd2-8952-8897c76258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3b2e0ee-fa2d-40d2-b877-7d0eb0e01645">
      <Terms xmlns="http://schemas.microsoft.com/office/infopath/2007/PartnerControls"/>
    </lcf76f155ced4ddcb4097134ff3c332f>
    <TaxCatchAll xmlns="4993f51f-0c64-4cd2-8952-8897c762580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A3CAD3-ABB1-441F-8C29-3FECFFCF9F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b2e0ee-fa2d-40d2-b877-7d0eb0e01645"/>
    <ds:schemaRef ds:uri="4993f51f-0c64-4cd2-8952-8897c76258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80EA35-D517-4490-BAFE-241C4D6580CD}">
  <ds:schemaRefs>
    <ds:schemaRef ds:uri="http://schemas.microsoft.com/office/2006/metadata/properties"/>
    <ds:schemaRef ds:uri="http://schemas.microsoft.com/office/infopath/2007/PartnerControls"/>
    <ds:schemaRef ds:uri="63b2e0ee-fa2d-40d2-b877-7d0eb0e01645"/>
    <ds:schemaRef ds:uri="4993f51f-0c64-4cd2-8952-8897c762580a"/>
  </ds:schemaRefs>
</ds:datastoreItem>
</file>

<file path=customXml/itemProps3.xml><?xml version="1.0" encoding="utf-8"?>
<ds:datastoreItem xmlns:ds="http://schemas.openxmlformats.org/officeDocument/2006/customXml" ds:itemID="{85811219-EFA7-438B-A79D-AC4156FC26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0-Data Input</vt:lpstr>
      <vt:lpstr>1-Instruction</vt:lpstr>
      <vt:lpstr>2-1Temp Queue Detection Sys</vt:lpstr>
      <vt:lpstr>2-2Temp Speed Monitoring Sys</vt:lpstr>
      <vt:lpstr>2-3 Temp Const Equip Alert Sys</vt:lpstr>
      <vt:lpstr>2-4 Temp Travel Time Sys</vt:lpstr>
      <vt:lpstr>2-5Temp Incident Detection Sys</vt:lpstr>
      <vt:lpstr>2-6 Temp Over-height Warnin Sys</vt:lpstr>
      <vt:lpstr>3-Max Queue Length</vt:lpstr>
      <vt:lpstr>4-Summary</vt:lpstr>
      <vt:lpstr>5 System Cost Examples </vt:lpstr>
      <vt:lpstr>'1-Instruction'!Print_Area</vt:lpstr>
      <vt:lpstr>'2-1Temp Queue Detection Sys'!Print_Area</vt:lpstr>
      <vt:lpstr>'2-2Temp Speed Monitoring Sys'!Print_Area</vt:lpstr>
      <vt:lpstr>'2-3 Temp Const Equip Alert Sys'!Print_Area</vt:lpstr>
      <vt:lpstr>'2-4 Temp Travel Time Sys'!Print_Area</vt:lpstr>
      <vt:lpstr>'2-5Temp Incident Detection Sys'!Print_Area</vt:lpstr>
      <vt:lpstr>'2-6 Temp Over-height Warnin Sys'!Print_Area</vt:lpstr>
      <vt:lpstr>'3-Max Queue Length'!Print_Area</vt:lpstr>
      <vt:lpstr>'4-Summary'!Print_Area</vt:lpstr>
      <vt:lpstr>'5 System Cost Examples '!Print_Area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2025-02-27T16:03:37Z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0x010100E52C50EF10978949A7BFB9331F245E1D</vt:lpwstr>
  </property>
  <property fmtid="{D5CDD505-2E9C-101B-9397-08002B2CF9AE}" pid="3" name="MediaServiceImageTags">
    <vt:lpwstr/>
  </property>
</Properties>
</file>